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Chaicoj\Documentos\"/>
    </mc:Choice>
  </mc:AlternateContent>
  <bookViews>
    <workbookView xWindow="0" yWindow="0" windowWidth="12000" windowHeight="5235" activeTab="1"/>
  </bookViews>
  <sheets>
    <sheet name="Ajustes" sheetId="1" r:id="rId1"/>
    <sheet name="Hoja de Trabajo" sheetId="2" r:id="rId2"/>
  </sheets>
  <definedNames>
    <definedName name="_xlnm.Print_Area" localSheetId="0">Ajustes!$A$1:$E$141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E141" i="1"/>
  <c r="D114" i="1"/>
  <c r="E114" i="1"/>
  <c r="D87" i="1"/>
  <c r="E87" i="1"/>
  <c r="D82" i="1"/>
  <c r="E82" i="1" s="1"/>
  <c r="D75" i="1"/>
  <c r="E75" i="1"/>
  <c r="E138" i="2"/>
  <c r="E137" i="2"/>
  <c r="D136" i="2"/>
  <c r="D135" i="2"/>
  <c r="E133" i="2"/>
  <c r="E130" i="2"/>
  <c r="E112" i="2"/>
  <c r="E123" i="2" s="1"/>
  <c r="D108" i="2"/>
  <c r="E122" i="2"/>
  <c r="D121" i="2"/>
  <c r="D119" i="2"/>
  <c r="D117" i="2"/>
  <c r="D115" i="2"/>
  <c r="E100" i="2" l="1"/>
  <c r="E99" i="2"/>
  <c r="D96" i="2"/>
  <c r="E91" i="2"/>
  <c r="E90" i="2"/>
  <c r="D90" i="2"/>
  <c r="D83" i="2"/>
  <c r="E53" i="1"/>
  <c r="D53" i="1"/>
  <c r="D49" i="1"/>
  <c r="E49" i="1"/>
  <c r="E74" i="2"/>
  <c r="E73" i="2"/>
  <c r="D71" i="2"/>
  <c r="D70" i="2"/>
  <c r="C68" i="2"/>
  <c r="E63" i="2"/>
  <c r="G52" i="2"/>
  <c r="J54" i="2" s="1"/>
  <c r="I51" i="2"/>
  <c r="J51" i="2"/>
  <c r="H51" i="2"/>
  <c r="E51" i="2"/>
  <c r="F51" i="2"/>
  <c r="C51" i="2"/>
  <c r="D51" i="2"/>
  <c r="G36" i="2"/>
  <c r="J33" i="2"/>
  <c r="I25" i="2"/>
  <c r="J24" i="2"/>
  <c r="J22" i="2"/>
  <c r="J23" i="2"/>
  <c r="J21" i="2"/>
  <c r="I18" i="2"/>
  <c r="G15" i="2"/>
  <c r="J11" i="2"/>
  <c r="I10" i="2"/>
  <c r="I4" i="2"/>
  <c r="D45" i="1"/>
  <c r="E45" i="1"/>
  <c r="D41" i="1"/>
  <c r="E41" i="1"/>
  <c r="D37" i="1"/>
  <c r="E37" i="1"/>
  <c r="D33" i="1"/>
  <c r="E33" i="1"/>
  <c r="D29" i="1"/>
  <c r="E29" i="1"/>
  <c r="D23" i="1"/>
  <c r="D25" i="1" s="1"/>
  <c r="D21" i="1"/>
  <c r="E21" i="1"/>
  <c r="D14" i="1"/>
  <c r="D15" i="1" s="1"/>
  <c r="D12" i="1"/>
  <c r="E12" i="1"/>
  <c r="E24" i="1" l="1"/>
  <c r="E25" i="1" s="1"/>
  <c r="E16" i="1"/>
  <c r="E17" i="1" s="1"/>
  <c r="D17" i="1"/>
  <c r="G53" i="2"/>
  <c r="J55" i="2"/>
  <c r="J56" i="2" s="1"/>
</calcChain>
</file>

<file path=xl/sharedStrings.xml><?xml version="1.0" encoding="utf-8"?>
<sst xmlns="http://schemas.openxmlformats.org/spreadsheetml/2006/main" count="296" uniqueCount="150">
  <si>
    <t>P#1</t>
  </si>
  <si>
    <t>Depreciación Vehículos de Reparto</t>
  </si>
  <si>
    <t>Depreciación Mobiliario y Equipo Sala de Ventas</t>
  </si>
  <si>
    <t>Depreciación Mobiliario y Equipo Oficina</t>
  </si>
  <si>
    <t>Depreciación Equipo de Computación</t>
  </si>
  <si>
    <t>Amortización Marcas y Patentes</t>
  </si>
  <si>
    <t>Dep. Ada. Vehículos de Reparto</t>
  </si>
  <si>
    <t>Dep. Ada. Mobiliario y Equipo</t>
  </si>
  <si>
    <t>Dep. Ada. Equipo de Computación</t>
  </si>
  <si>
    <t>Amort. Ada. Marcas y Patentes</t>
  </si>
  <si>
    <t>Reg. Dep. y Amort. En Porcentaje Legal</t>
  </si>
  <si>
    <t xml:space="preserve">  </t>
  </si>
  <si>
    <t>P#2</t>
  </si>
  <si>
    <t>Gastos sobre Compras</t>
  </si>
  <si>
    <t>IVA por Cobrar</t>
  </si>
  <si>
    <t>Caja y Bancos</t>
  </si>
  <si>
    <t>Reg. Pago con cheque a Transportes Xelajú</t>
  </si>
  <si>
    <t>P#3</t>
  </si>
  <si>
    <t xml:space="preserve"> Estimación para Cuentas Incobrables</t>
  </si>
  <si>
    <t>Deudores Comerciales</t>
  </si>
  <si>
    <t>Reg. Cuentas Incobrables</t>
  </si>
  <si>
    <t>P#4</t>
  </si>
  <si>
    <t>Cuentas Incobrables</t>
  </si>
  <si>
    <t>Material de Empaque Consumido</t>
  </si>
  <si>
    <t>Material de Empaque</t>
  </si>
  <si>
    <t>Reg. Material de Empaque Consumido</t>
  </si>
  <si>
    <t>P#5</t>
  </si>
  <si>
    <t>Valores Mobiliarios Corto Plazo</t>
  </si>
  <si>
    <t>Valores Mobiliarios a Largo Plazo</t>
  </si>
  <si>
    <t>Reg. Valores Mobiliarios a Corto Plazo</t>
  </si>
  <si>
    <t>P#6</t>
  </si>
  <si>
    <t>Estimación para Cuentas Incobrables</t>
  </si>
  <si>
    <t>Reg. Ajustes de Estimación para Cuentas Incob.</t>
  </si>
  <si>
    <t>P#7</t>
  </si>
  <si>
    <t>Préstamos Bancarios a Largo Plazo</t>
  </si>
  <si>
    <t>Préstamos Bancarios a Corto Plazo</t>
  </si>
  <si>
    <t>Reg. Préstamos Bancarios a Corto Plazo</t>
  </si>
  <si>
    <t>P#8</t>
  </si>
  <si>
    <t>Impuesto Sobre la Renta</t>
  </si>
  <si>
    <t>ISR por Pagar</t>
  </si>
  <si>
    <t>Reg. ISR correspondiente a Diciembre</t>
  </si>
  <si>
    <t>P#9</t>
  </si>
  <si>
    <t>IVA por Pagar</t>
  </si>
  <si>
    <t>Reg. Regularización de IVA</t>
  </si>
  <si>
    <t>Vehículos de Reparto</t>
  </si>
  <si>
    <t>Mobiliario y Equipo</t>
  </si>
  <si>
    <t>Marcas y Patentes</t>
  </si>
  <si>
    <t>Mercaderías</t>
  </si>
  <si>
    <t>Compras</t>
  </si>
  <si>
    <t>Sueldos Admón.</t>
  </si>
  <si>
    <t>Sueldos de Vendedores</t>
  </si>
  <si>
    <t>Capital Social</t>
  </si>
  <si>
    <t>Gastos Sobre Compras</t>
  </si>
  <si>
    <t>Ventas</t>
  </si>
  <si>
    <t>Dev. Y Reb. Sobre Compras</t>
  </si>
  <si>
    <t>Acreedores Comerciales</t>
  </si>
  <si>
    <t>Dev. Y Reb. Sobre Ventas</t>
  </si>
  <si>
    <t>Interese Percibidos</t>
  </si>
  <si>
    <t>Reserva Legal</t>
  </si>
  <si>
    <t>Bonificación Admón.</t>
  </si>
  <si>
    <t>Bonificación S/Ventas</t>
  </si>
  <si>
    <t>Prestaciones Lab. De Admón.</t>
  </si>
  <si>
    <t>Prestaciones Lab. De Vendedores</t>
  </si>
  <si>
    <t>Equipo de Computación</t>
  </si>
  <si>
    <t>Interés Gasto</t>
  </si>
  <si>
    <t>ISR Retenido Sobre Ventas por Acreditar</t>
  </si>
  <si>
    <t>ISR Retenido Sobre Compras por Pagar</t>
  </si>
  <si>
    <t xml:space="preserve">Debe </t>
  </si>
  <si>
    <t>Haber</t>
  </si>
  <si>
    <t>Balance de Saldos</t>
  </si>
  <si>
    <t>CUENTAS</t>
  </si>
  <si>
    <t>No.</t>
  </si>
  <si>
    <t>Ajustes</t>
  </si>
  <si>
    <t>Debe</t>
  </si>
  <si>
    <t>Pérdida</t>
  </si>
  <si>
    <t>Ganancia</t>
  </si>
  <si>
    <t>Activo</t>
  </si>
  <si>
    <t>Pasivo</t>
  </si>
  <si>
    <t>Balance General</t>
  </si>
  <si>
    <t>Resultados</t>
  </si>
  <si>
    <t>Costo de Ventas</t>
  </si>
  <si>
    <t>SUB-TOTAL</t>
  </si>
  <si>
    <t>Ganancia Pre-Impuesto</t>
  </si>
  <si>
    <t>Ganancia Post-Impuesto</t>
  </si>
  <si>
    <t>TOTALES</t>
  </si>
  <si>
    <t>INGRESOS</t>
  </si>
  <si>
    <t>Dev. Y Reb. S/Ventas</t>
  </si>
  <si>
    <t>Ventas Netas</t>
  </si>
  <si>
    <t>Ventas Brutas</t>
  </si>
  <si>
    <t>(-)</t>
  </si>
  <si>
    <t>COSTO DE VENTAS</t>
  </si>
  <si>
    <t>Mercadería I</t>
  </si>
  <si>
    <t>(+)</t>
  </si>
  <si>
    <t>Compras Brutas</t>
  </si>
  <si>
    <t>Compras Netas</t>
  </si>
  <si>
    <t>Mercadería Disponible</t>
  </si>
  <si>
    <t>Mercadería II</t>
  </si>
  <si>
    <t>Margen Bruto</t>
  </si>
  <si>
    <t>P#10</t>
  </si>
  <si>
    <t>Reg. Costo de Ventas</t>
  </si>
  <si>
    <t>P#11</t>
  </si>
  <si>
    <t>Reg. Cierre de Costo de Ventas</t>
  </si>
  <si>
    <t>GASTOS DE OPERACIÓN</t>
  </si>
  <si>
    <t>Gastos Sala de Ventas</t>
  </si>
  <si>
    <t>Bonificación Sala de Ventas</t>
  </si>
  <si>
    <t>Prestaciones Laborales Sala de Ventas</t>
  </si>
  <si>
    <t>Dep. Mobiliario y Equipo Sala de Ventas</t>
  </si>
  <si>
    <t>Dep. Vehículos de Reparto</t>
  </si>
  <si>
    <t>Gastos de Administración</t>
  </si>
  <si>
    <t>Bonificación Oficina</t>
  </si>
  <si>
    <t>Prestaciones Laborales Oficina</t>
  </si>
  <si>
    <t>Dep. Mobiliario y Equipo Oficina</t>
  </si>
  <si>
    <t>Dep. Equipo de Computación</t>
  </si>
  <si>
    <t>Amort. Marcas y Patente</t>
  </si>
  <si>
    <t>Ganancia en Operación</t>
  </si>
  <si>
    <t xml:space="preserve">Gastos </t>
  </si>
  <si>
    <t>Producto</t>
  </si>
  <si>
    <t>Interes Percibidos</t>
  </si>
  <si>
    <t>Gastos</t>
  </si>
  <si>
    <t>GASTOS Y PRODUCCTOS FINANCIEROS</t>
  </si>
  <si>
    <t>OTROS GASTOS Y PRODUCTOS</t>
  </si>
  <si>
    <t>ACTIVO</t>
  </si>
  <si>
    <t>Corriente</t>
  </si>
  <si>
    <t>Mercadería</t>
  </si>
  <si>
    <t>Valores Mobiliarios a Corto Plazo</t>
  </si>
  <si>
    <t>No Corriente</t>
  </si>
  <si>
    <t>Amort. Marcas y Patentes</t>
  </si>
  <si>
    <t>Suma de Activo</t>
  </si>
  <si>
    <t>PASIVO</t>
  </si>
  <si>
    <t>Acredores Comerciales</t>
  </si>
  <si>
    <t>IVA por pagar</t>
  </si>
  <si>
    <t>ISR Retenido sobre Compras por Pagar</t>
  </si>
  <si>
    <t>Suma de Pasivo</t>
  </si>
  <si>
    <t>PATRIMONIO NETO</t>
  </si>
  <si>
    <t>Cuenta Capital</t>
  </si>
  <si>
    <t>Suma de Capital y Pasivo</t>
  </si>
  <si>
    <t>BALANCE DE SITUACIÓN GENERAL</t>
  </si>
  <si>
    <t>ESTADO DE RESULTADOS</t>
  </si>
  <si>
    <t xml:space="preserve">HOJA DE TRABAJO </t>
  </si>
  <si>
    <t>Pérdidas y Ganancias</t>
  </si>
  <si>
    <t>Reg. Cierre de cuentas que resultaron pérdidas</t>
  </si>
  <si>
    <t>P#12</t>
  </si>
  <si>
    <t>P#13</t>
  </si>
  <si>
    <t>Reg. Cierre de cuentas que resultaron ganancias</t>
  </si>
  <si>
    <t>Reg. Ganancia del Ejercicio</t>
  </si>
  <si>
    <t>Reg. Cierre de cuentas de Balance General</t>
  </si>
  <si>
    <t>Reg. Apertura del ejercicio</t>
  </si>
  <si>
    <t>P#14</t>
  </si>
  <si>
    <t>P#15</t>
  </si>
  <si>
    <t>PARTIDAS DE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</si>
</sst>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Q-100A]* #,##0.00_);_([$Q-100A]* \(#,##0.00\);_([$Q-100A]* &quot;-&quot;??_);_(@_)"/>
    <numFmt numFmtId="165" formatCode="_([$Q-100A]* #,##0.0_);_([$Q-100A]* \(#,##0.0\);_([$Q-100A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0" fillId="0" borderId="4" xfId="0" applyNumberFormat="1" applyBorder="1"/>
    <xf numFmtId="0" fontId="2" fillId="0" borderId="6" xfId="0" applyFont="1" applyBorder="1" applyAlignment="1">
      <alignment horizontal="center"/>
    </xf>
    <xf numFmtId="164" fontId="0" fillId="0" borderId="1" xfId="0" applyNumberForma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10" xfId="0" applyFill="1" applyBorder="1"/>
    <xf numFmtId="164" fontId="1" fillId="0" borderId="10" xfId="0" applyNumberFormat="1" applyFont="1" applyFill="1" applyBorder="1"/>
    <xf numFmtId="164" fontId="0" fillId="0" borderId="10" xfId="0" applyNumberFormat="1" applyFill="1" applyBorder="1"/>
    <xf numFmtId="0" fontId="2" fillId="0" borderId="3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12" xfId="0" applyFont="1" applyBorder="1"/>
    <xf numFmtId="14" fontId="1" fillId="0" borderId="13" xfId="0" applyNumberFormat="1" applyFont="1" applyBorder="1"/>
    <xf numFmtId="0" fontId="0" fillId="0" borderId="7" xfId="0" applyBorder="1"/>
    <xf numFmtId="0" fontId="0" fillId="0" borderId="14" xfId="0" applyBorder="1"/>
    <xf numFmtId="0" fontId="1" fillId="0" borderId="7" xfId="0" applyFont="1" applyBorder="1"/>
    <xf numFmtId="14" fontId="1" fillId="0" borderId="14" xfId="0" applyNumberFormat="1" applyFont="1" applyBorder="1"/>
    <xf numFmtId="164" fontId="0" fillId="0" borderId="7" xfId="0" applyNumberFormat="1" applyBorder="1"/>
    <xf numFmtId="164" fontId="0" fillId="0" borderId="14" xfId="0" applyNumberFormat="1" applyBorder="1"/>
    <xf numFmtId="0" fontId="0" fillId="0" borderId="7" xfId="0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165" fontId="0" fillId="0" borderId="2" xfId="0" applyNumberFormat="1" applyBorder="1"/>
    <xf numFmtId="165" fontId="0" fillId="0" borderId="4" xfId="0" applyNumberFormat="1" applyBorder="1"/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view="pageBreakPreview" zoomScale="60" zoomScaleNormal="120" workbookViewId="0">
      <selection activeCell="J135" sqref="J135"/>
    </sheetView>
  </sheetViews>
  <sheetFormatPr baseColWidth="10" defaultRowHeight="15" x14ac:dyDescent="0.25"/>
  <cols>
    <col min="1" max="1" width="4.42578125" customWidth="1"/>
    <col min="2" max="2" width="6.42578125" customWidth="1"/>
    <col min="3" max="3" width="44.5703125" customWidth="1"/>
    <col min="4" max="5" width="15.7109375" customWidth="1"/>
  </cols>
  <sheetData>
    <row r="1" spans="1:6" x14ac:dyDescent="0.25">
      <c r="A1" s="17" t="s">
        <v>149</v>
      </c>
      <c r="B1" s="17"/>
      <c r="C1" s="17"/>
      <c r="D1" s="17"/>
      <c r="E1" s="17"/>
    </row>
    <row r="2" spans="1:6" x14ac:dyDescent="0.25">
      <c r="A2" s="8"/>
      <c r="B2" s="37" t="s">
        <v>0</v>
      </c>
      <c r="C2" s="38">
        <v>42004</v>
      </c>
      <c r="D2" s="2"/>
      <c r="E2" s="2"/>
    </row>
    <row r="3" spans="1:6" x14ac:dyDescent="0.25">
      <c r="A3" s="9"/>
      <c r="B3" s="39" t="s">
        <v>1</v>
      </c>
      <c r="C3" s="40"/>
      <c r="D3" s="3">
        <v>31008</v>
      </c>
      <c r="E3" s="3"/>
    </row>
    <row r="4" spans="1:6" x14ac:dyDescent="0.25">
      <c r="A4" s="9"/>
      <c r="B4" s="39" t="s">
        <v>2</v>
      </c>
      <c r="C4" s="40"/>
      <c r="D4" s="3">
        <v>4514.3999999999996</v>
      </c>
      <c r="E4" s="3"/>
    </row>
    <row r="5" spans="1:6" x14ac:dyDescent="0.25">
      <c r="A5" s="9"/>
      <c r="B5" s="39" t="s">
        <v>3</v>
      </c>
      <c r="C5" s="40"/>
      <c r="D5" s="3">
        <v>3009.6</v>
      </c>
      <c r="E5" s="3"/>
    </row>
    <row r="6" spans="1:6" x14ac:dyDescent="0.25">
      <c r="A6" s="9"/>
      <c r="B6" s="39" t="s">
        <v>4</v>
      </c>
      <c r="C6" s="40"/>
      <c r="D6" s="3">
        <v>3853.83</v>
      </c>
      <c r="E6" s="3"/>
    </row>
    <row r="7" spans="1:6" x14ac:dyDescent="0.25">
      <c r="A7" s="9"/>
      <c r="B7" s="39" t="s">
        <v>5</v>
      </c>
      <c r="C7" s="40"/>
      <c r="D7" s="3">
        <v>3600</v>
      </c>
      <c r="E7" s="3"/>
      <c r="F7" t="s">
        <v>11</v>
      </c>
    </row>
    <row r="8" spans="1:6" x14ac:dyDescent="0.25">
      <c r="A8" s="9"/>
      <c r="B8" s="39"/>
      <c r="C8" s="40" t="s">
        <v>6</v>
      </c>
      <c r="D8" s="3"/>
      <c r="E8" s="3">
        <v>31008</v>
      </c>
    </row>
    <row r="9" spans="1:6" x14ac:dyDescent="0.25">
      <c r="A9" s="9"/>
      <c r="B9" s="39"/>
      <c r="C9" s="40" t="s">
        <v>7</v>
      </c>
      <c r="D9" s="3"/>
      <c r="E9" s="3">
        <v>7524</v>
      </c>
    </row>
    <row r="10" spans="1:6" x14ac:dyDescent="0.25">
      <c r="A10" s="9"/>
      <c r="B10" s="39"/>
      <c r="C10" s="40" t="s">
        <v>8</v>
      </c>
      <c r="D10" s="3"/>
      <c r="E10" s="3">
        <v>3853.83</v>
      </c>
    </row>
    <row r="11" spans="1:6" x14ac:dyDescent="0.25">
      <c r="A11" s="9"/>
      <c r="B11" s="39"/>
      <c r="C11" s="40" t="s">
        <v>9</v>
      </c>
      <c r="D11" s="3"/>
      <c r="E11" s="3">
        <v>3600</v>
      </c>
    </row>
    <row r="12" spans="1:6" ht="15.75" thickBot="1" x14ac:dyDescent="0.3">
      <c r="A12" s="9"/>
      <c r="B12" s="39" t="s">
        <v>10</v>
      </c>
      <c r="C12" s="40"/>
      <c r="D12" s="16">
        <f>SUM(D3:D11)</f>
        <v>45985.83</v>
      </c>
      <c r="E12" s="16">
        <f>SUM(E3:E11)</f>
        <v>45985.83</v>
      </c>
    </row>
    <row r="13" spans="1:6" ht="15.75" thickTop="1" x14ac:dyDescent="0.25">
      <c r="A13" s="9"/>
      <c r="B13" s="41" t="s">
        <v>12</v>
      </c>
      <c r="C13" s="42">
        <v>42004</v>
      </c>
      <c r="D13" s="3"/>
      <c r="E13" s="3"/>
    </row>
    <row r="14" spans="1:6" x14ac:dyDescent="0.25">
      <c r="A14" s="9"/>
      <c r="B14" s="39" t="s">
        <v>13</v>
      </c>
      <c r="C14" s="40"/>
      <c r="D14" s="3">
        <f>+(907.2)/1.12</f>
        <v>810</v>
      </c>
      <c r="E14" s="3"/>
    </row>
    <row r="15" spans="1:6" x14ac:dyDescent="0.25">
      <c r="A15" s="9"/>
      <c r="B15" s="39" t="s">
        <v>14</v>
      </c>
      <c r="C15" s="40"/>
      <c r="D15" s="3">
        <f>+D14*0.12</f>
        <v>97.2</v>
      </c>
      <c r="E15" s="6"/>
    </row>
    <row r="16" spans="1:6" x14ac:dyDescent="0.25">
      <c r="A16" s="9"/>
      <c r="B16" s="39"/>
      <c r="C16" s="40" t="s">
        <v>15</v>
      </c>
      <c r="D16" s="6"/>
      <c r="E16" s="3">
        <f>+D14+D15</f>
        <v>907.2</v>
      </c>
    </row>
    <row r="17" spans="1:5" ht="15.75" thickBot="1" x14ac:dyDescent="0.3">
      <c r="A17" s="9"/>
      <c r="B17" s="39" t="s">
        <v>16</v>
      </c>
      <c r="C17" s="40"/>
      <c r="D17" s="16">
        <f>SUM(D14:D16)</f>
        <v>907.2</v>
      </c>
      <c r="E17" s="16">
        <f>SUM(E14:E16)</f>
        <v>907.2</v>
      </c>
    </row>
    <row r="18" spans="1:5" ht="15.75" thickTop="1" x14ac:dyDescent="0.25">
      <c r="A18" s="9"/>
      <c r="B18" s="41" t="s">
        <v>17</v>
      </c>
      <c r="C18" s="42">
        <v>42004</v>
      </c>
      <c r="D18" s="6"/>
      <c r="E18" s="6"/>
    </row>
    <row r="19" spans="1:5" x14ac:dyDescent="0.25">
      <c r="A19" s="9"/>
      <c r="B19" s="39" t="s">
        <v>18</v>
      </c>
      <c r="C19" s="40"/>
      <c r="D19" s="3">
        <v>700</v>
      </c>
      <c r="E19" s="3"/>
    </row>
    <row r="20" spans="1:5" x14ac:dyDescent="0.25">
      <c r="A20" s="9"/>
      <c r="B20" s="39"/>
      <c r="C20" s="40" t="s">
        <v>19</v>
      </c>
      <c r="D20" s="3"/>
      <c r="E20" s="3">
        <v>700</v>
      </c>
    </row>
    <row r="21" spans="1:5" ht="15.75" thickBot="1" x14ac:dyDescent="0.3">
      <c r="A21" s="9"/>
      <c r="B21" s="39" t="s">
        <v>20</v>
      </c>
      <c r="C21" s="40"/>
      <c r="D21" s="16">
        <f>SUM(D19:D20)</f>
        <v>700</v>
      </c>
      <c r="E21" s="16">
        <f>SUM(E19:E20)</f>
        <v>700</v>
      </c>
    </row>
    <row r="22" spans="1:5" ht="15.75" thickTop="1" x14ac:dyDescent="0.25">
      <c r="A22" s="9"/>
      <c r="B22" s="41" t="s">
        <v>21</v>
      </c>
      <c r="C22" s="42">
        <v>42004</v>
      </c>
      <c r="D22" s="3"/>
      <c r="E22" s="3"/>
    </row>
    <row r="23" spans="1:5" x14ac:dyDescent="0.25">
      <c r="A23" s="9"/>
      <c r="B23" s="39" t="s">
        <v>23</v>
      </c>
      <c r="C23" s="40"/>
      <c r="D23" s="3">
        <f>+(3980*3)/5</f>
        <v>2388</v>
      </c>
      <c r="E23" s="3"/>
    </row>
    <row r="24" spans="1:5" x14ac:dyDescent="0.25">
      <c r="A24" s="9"/>
      <c r="B24" s="39"/>
      <c r="C24" s="40" t="s">
        <v>24</v>
      </c>
      <c r="D24" s="3"/>
      <c r="E24" s="3">
        <f>+D23</f>
        <v>2388</v>
      </c>
    </row>
    <row r="25" spans="1:5" ht="15.75" thickBot="1" x14ac:dyDescent="0.3">
      <c r="A25" s="9"/>
      <c r="B25" s="39" t="s">
        <v>25</v>
      </c>
      <c r="C25" s="40"/>
      <c r="D25" s="16">
        <f>SUM(D23:D24)</f>
        <v>2388</v>
      </c>
      <c r="E25" s="16">
        <f>SUM(E23:E24)</f>
        <v>2388</v>
      </c>
    </row>
    <row r="26" spans="1:5" ht="15.75" thickTop="1" x14ac:dyDescent="0.25">
      <c r="A26" s="9"/>
      <c r="B26" s="41" t="s">
        <v>26</v>
      </c>
      <c r="C26" s="42">
        <v>42004</v>
      </c>
      <c r="D26" s="6"/>
      <c r="E26" s="6"/>
    </row>
    <row r="27" spans="1:5" x14ac:dyDescent="0.25">
      <c r="A27" s="9"/>
      <c r="B27" s="39" t="s">
        <v>27</v>
      </c>
      <c r="C27" s="40"/>
      <c r="D27" s="3">
        <v>40000</v>
      </c>
      <c r="E27" s="3"/>
    </row>
    <row r="28" spans="1:5" x14ac:dyDescent="0.25">
      <c r="A28" s="9"/>
      <c r="B28" s="39"/>
      <c r="C28" s="40" t="s">
        <v>28</v>
      </c>
      <c r="D28" s="3"/>
      <c r="E28" s="3">
        <v>40000</v>
      </c>
    </row>
    <row r="29" spans="1:5" x14ac:dyDescent="0.25">
      <c r="A29" s="9"/>
      <c r="B29" s="39" t="s">
        <v>29</v>
      </c>
      <c r="C29" s="40"/>
      <c r="D29" s="3">
        <f>SUM(D27:D28)</f>
        <v>40000</v>
      </c>
      <c r="E29" s="3">
        <f>SUM(E27:E28)</f>
        <v>40000</v>
      </c>
    </row>
    <row r="30" spans="1:5" x14ac:dyDescent="0.25">
      <c r="A30" s="9"/>
      <c r="B30" s="41" t="s">
        <v>30</v>
      </c>
      <c r="C30" s="42">
        <v>42004</v>
      </c>
      <c r="D30" s="3"/>
      <c r="E30" s="3"/>
    </row>
    <row r="31" spans="1:5" x14ac:dyDescent="0.25">
      <c r="A31" s="9"/>
      <c r="B31" s="39" t="s">
        <v>22</v>
      </c>
      <c r="C31" s="40"/>
      <c r="D31" s="3">
        <v>289</v>
      </c>
      <c r="E31" s="3"/>
    </row>
    <row r="32" spans="1:5" x14ac:dyDescent="0.25">
      <c r="A32" s="9"/>
      <c r="B32" s="39"/>
      <c r="C32" s="40" t="s">
        <v>31</v>
      </c>
      <c r="D32" s="3"/>
      <c r="E32" s="3">
        <v>289</v>
      </c>
    </row>
    <row r="33" spans="1:5" ht="15.75" thickBot="1" x14ac:dyDescent="0.3">
      <c r="A33" s="9"/>
      <c r="B33" s="39" t="s">
        <v>32</v>
      </c>
      <c r="C33" s="40"/>
      <c r="D33" s="16">
        <f>SUM(D31:D32)</f>
        <v>289</v>
      </c>
      <c r="E33" s="16">
        <f>SUM(E31:E32)</f>
        <v>289</v>
      </c>
    </row>
    <row r="34" spans="1:5" ht="15.75" thickTop="1" x14ac:dyDescent="0.25">
      <c r="A34" s="9"/>
      <c r="B34" s="41" t="s">
        <v>33</v>
      </c>
      <c r="C34" s="42">
        <v>42004</v>
      </c>
      <c r="D34" s="3"/>
      <c r="E34" s="3"/>
    </row>
    <row r="35" spans="1:5" x14ac:dyDescent="0.25">
      <c r="A35" s="9"/>
      <c r="B35" s="39" t="s">
        <v>34</v>
      </c>
      <c r="C35" s="40"/>
      <c r="D35" s="49">
        <v>48000</v>
      </c>
      <c r="E35" s="49"/>
    </row>
    <row r="36" spans="1:5" x14ac:dyDescent="0.25">
      <c r="A36" s="9"/>
      <c r="B36" s="39"/>
      <c r="C36" s="40" t="s">
        <v>35</v>
      </c>
      <c r="D36" s="49"/>
      <c r="E36" s="49">
        <v>48000</v>
      </c>
    </row>
    <row r="37" spans="1:5" ht="15.75" thickBot="1" x14ac:dyDescent="0.3">
      <c r="A37" s="9"/>
      <c r="B37" s="43" t="s">
        <v>36</v>
      </c>
      <c r="C37" s="44"/>
      <c r="D37" s="50">
        <f>SUM(D35:D36)</f>
        <v>48000</v>
      </c>
      <c r="E37" s="50">
        <f>SUM(E35:E36)</f>
        <v>48000</v>
      </c>
    </row>
    <row r="38" spans="1:5" ht="15.75" thickTop="1" x14ac:dyDescent="0.25">
      <c r="A38" s="9"/>
      <c r="B38" s="41" t="s">
        <v>37</v>
      </c>
      <c r="C38" s="42">
        <v>42004</v>
      </c>
      <c r="D38" s="3"/>
      <c r="E38" s="3"/>
    </row>
    <row r="39" spans="1:5" x14ac:dyDescent="0.25">
      <c r="A39" s="9"/>
      <c r="B39" s="43" t="s">
        <v>38</v>
      </c>
      <c r="C39" s="44"/>
      <c r="D39" s="3">
        <v>2471.5</v>
      </c>
      <c r="E39" s="3"/>
    </row>
    <row r="40" spans="1:5" x14ac:dyDescent="0.25">
      <c r="A40" s="9"/>
      <c r="B40" s="43"/>
      <c r="C40" s="44" t="s">
        <v>39</v>
      </c>
      <c r="D40" s="3"/>
      <c r="E40" s="51">
        <v>2471.5</v>
      </c>
    </row>
    <row r="41" spans="1:5" ht="15.75" thickBot="1" x14ac:dyDescent="0.3">
      <c r="A41" s="9"/>
      <c r="B41" s="43" t="s">
        <v>40</v>
      </c>
      <c r="C41" s="40"/>
      <c r="D41" s="16">
        <f>SUM(D39:D40)</f>
        <v>2471.5</v>
      </c>
      <c r="E41" s="16">
        <f>SUM(E39:E40)</f>
        <v>2471.5</v>
      </c>
    </row>
    <row r="42" spans="1:5" ht="15.75" thickTop="1" x14ac:dyDescent="0.25">
      <c r="A42" s="9"/>
      <c r="B42" s="41" t="s">
        <v>41</v>
      </c>
      <c r="C42" s="42">
        <v>42004</v>
      </c>
      <c r="D42" s="3"/>
      <c r="E42" s="3"/>
    </row>
    <row r="43" spans="1:5" x14ac:dyDescent="0.25">
      <c r="A43" s="9"/>
      <c r="B43" s="43" t="s">
        <v>42</v>
      </c>
      <c r="C43" s="40"/>
      <c r="D43" s="3">
        <v>1897.2</v>
      </c>
      <c r="E43" s="3"/>
    </row>
    <row r="44" spans="1:5" x14ac:dyDescent="0.25">
      <c r="A44" s="9"/>
      <c r="B44" s="39"/>
      <c r="C44" s="40" t="s">
        <v>14</v>
      </c>
      <c r="D44" s="3"/>
      <c r="E44" s="3">
        <v>1897.2</v>
      </c>
    </row>
    <row r="45" spans="1:5" ht="15.75" thickBot="1" x14ac:dyDescent="0.3">
      <c r="A45" s="9"/>
      <c r="B45" s="43" t="s">
        <v>43</v>
      </c>
      <c r="C45" s="40"/>
      <c r="D45" s="16">
        <f>SUM(D43:D44)</f>
        <v>1897.2</v>
      </c>
      <c r="E45" s="16">
        <f>SUM(E43:E44)</f>
        <v>1897.2</v>
      </c>
    </row>
    <row r="46" spans="1:5" ht="15.75" thickTop="1" x14ac:dyDescent="0.25">
      <c r="A46" s="9"/>
      <c r="B46" s="41" t="s">
        <v>98</v>
      </c>
      <c r="C46" s="42">
        <v>42004</v>
      </c>
      <c r="D46" s="3"/>
      <c r="E46" s="3"/>
    </row>
    <row r="47" spans="1:5" x14ac:dyDescent="0.25">
      <c r="A47" s="9"/>
      <c r="B47" s="39" t="s">
        <v>80</v>
      </c>
      <c r="C47" s="40"/>
      <c r="D47" s="3">
        <v>94500</v>
      </c>
      <c r="E47" s="3"/>
    </row>
    <row r="48" spans="1:5" x14ac:dyDescent="0.25">
      <c r="A48" s="9"/>
      <c r="B48" s="39"/>
      <c r="C48" s="40" t="s">
        <v>53</v>
      </c>
      <c r="D48" s="3"/>
      <c r="E48" s="3">
        <v>94500</v>
      </c>
    </row>
    <row r="49" spans="1:5" ht="15.75" thickBot="1" x14ac:dyDescent="0.3">
      <c r="A49" s="9"/>
      <c r="B49" s="39" t="s">
        <v>99</v>
      </c>
      <c r="C49" s="40"/>
      <c r="D49" s="16">
        <f>SUM(D47:D48)</f>
        <v>94500</v>
      </c>
      <c r="E49" s="16">
        <f>SUM(E47:E48)</f>
        <v>94500</v>
      </c>
    </row>
    <row r="50" spans="1:5" ht="15.75" thickTop="1" x14ac:dyDescent="0.25">
      <c r="A50" s="9"/>
      <c r="B50" s="41" t="s">
        <v>100</v>
      </c>
      <c r="C50" s="42">
        <v>42004</v>
      </c>
      <c r="D50" s="3"/>
      <c r="E50" s="3"/>
    </row>
    <row r="51" spans="1:5" x14ac:dyDescent="0.25">
      <c r="A51" s="9"/>
      <c r="B51" s="39" t="s">
        <v>53</v>
      </c>
      <c r="C51" s="40"/>
      <c r="D51" s="3">
        <v>94500</v>
      </c>
      <c r="E51" s="3"/>
    </row>
    <row r="52" spans="1:5" x14ac:dyDescent="0.25">
      <c r="A52" s="9"/>
      <c r="B52" s="39"/>
      <c r="C52" s="40" t="s">
        <v>80</v>
      </c>
      <c r="D52" s="3"/>
      <c r="E52" s="3">
        <v>94500</v>
      </c>
    </row>
    <row r="53" spans="1:5" ht="15.75" thickBot="1" x14ac:dyDescent="0.3">
      <c r="A53" s="9"/>
      <c r="B53" s="39" t="s">
        <v>101</v>
      </c>
      <c r="C53" s="40"/>
      <c r="D53" s="16">
        <f>SUM(D51:D52)</f>
        <v>94500</v>
      </c>
      <c r="E53" s="16">
        <f>SUM(E51:E52)</f>
        <v>94500</v>
      </c>
    </row>
    <row r="54" spans="1:5" ht="15.75" thickTop="1" x14ac:dyDescent="0.25">
      <c r="A54" s="9"/>
      <c r="B54" s="41" t="s">
        <v>141</v>
      </c>
      <c r="C54" s="42">
        <v>42004</v>
      </c>
      <c r="D54" s="3"/>
      <c r="E54" s="3"/>
    </row>
    <row r="55" spans="1:5" x14ac:dyDescent="0.25">
      <c r="A55" s="9"/>
      <c r="B55" s="39" t="s">
        <v>139</v>
      </c>
      <c r="C55" s="40"/>
      <c r="D55" s="3">
        <v>573717.54</v>
      </c>
      <c r="E55" s="3"/>
    </row>
    <row r="56" spans="1:5" x14ac:dyDescent="0.25">
      <c r="A56" s="9"/>
      <c r="B56" s="39"/>
      <c r="C56" s="40" t="s">
        <v>47</v>
      </c>
      <c r="D56" s="3"/>
      <c r="E56" s="30">
        <v>80800</v>
      </c>
    </row>
    <row r="57" spans="1:5" x14ac:dyDescent="0.25">
      <c r="A57" s="9"/>
      <c r="B57" s="39"/>
      <c r="C57" s="40" t="s">
        <v>48</v>
      </c>
      <c r="D57" s="3"/>
      <c r="E57" s="30">
        <v>102000</v>
      </c>
    </row>
    <row r="58" spans="1:5" x14ac:dyDescent="0.25">
      <c r="A58" s="9"/>
      <c r="B58" s="39"/>
      <c r="C58" s="40" t="s">
        <v>49</v>
      </c>
      <c r="D58" s="3"/>
      <c r="E58" s="30">
        <v>120000</v>
      </c>
    </row>
    <row r="59" spans="1:5" x14ac:dyDescent="0.25">
      <c r="A59" s="9"/>
      <c r="B59" s="39"/>
      <c r="C59" s="40" t="s">
        <v>50</v>
      </c>
      <c r="D59" s="3"/>
      <c r="E59" s="30">
        <v>102000</v>
      </c>
    </row>
    <row r="60" spans="1:5" x14ac:dyDescent="0.25">
      <c r="A60" s="9"/>
      <c r="B60" s="39"/>
      <c r="C60" s="40" t="s">
        <v>52</v>
      </c>
      <c r="D60" s="3"/>
      <c r="E60" s="30">
        <v>4020</v>
      </c>
    </row>
    <row r="61" spans="1:5" x14ac:dyDescent="0.25">
      <c r="A61" s="9"/>
      <c r="B61" s="39"/>
      <c r="C61" s="40" t="s">
        <v>56</v>
      </c>
      <c r="D61" s="3"/>
      <c r="E61" s="30">
        <v>1800</v>
      </c>
    </row>
    <row r="62" spans="1:5" x14ac:dyDescent="0.25">
      <c r="A62" s="9"/>
      <c r="B62" s="39"/>
      <c r="C62" s="40" t="s">
        <v>59</v>
      </c>
      <c r="D62" s="3"/>
      <c r="E62" s="30">
        <v>15000</v>
      </c>
    </row>
    <row r="63" spans="1:5" x14ac:dyDescent="0.25">
      <c r="A63" s="9"/>
      <c r="B63" s="39"/>
      <c r="C63" s="40" t="s">
        <v>60</v>
      </c>
      <c r="D63" s="3"/>
      <c r="E63" s="30">
        <v>18000</v>
      </c>
    </row>
    <row r="64" spans="1:5" x14ac:dyDescent="0.25">
      <c r="A64" s="9"/>
      <c r="B64" s="39"/>
      <c r="C64" s="40" t="s">
        <v>61</v>
      </c>
      <c r="D64" s="3"/>
      <c r="E64" s="30">
        <v>20000</v>
      </c>
    </row>
    <row r="65" spans="1:5" x14ac:dyDescent="0.25">
      <c r="A65" s="9"/>
      <c r="B65" s="39"/>
      <c r="C65" s="40" t="s">
        <v>62</v>
      </c>
      <c r="D65" s="3"/>
      <c r="E65" s="30">
        <v>17000</v>
      </c>
    </row>
    <row r="66" spans="1:5" x14ac:dyDescent="0.25">
      <c r="A66" s="9"/>
      <c r="B66" s="39"/>
      <c r="C66" s="40" t="s">
        <v>64</v>
      </c>
      <c r="D66" s="3"/>
      <c r="E66" s="30">
        <v>17830</v>
      </c>
    </row>
    <row r="67" spans="1:5" x14ac:dyDescent="0.25">
      <c r="A67" s="9"/>
      <c r="B67" s="39"/>
      <c r="C67" s="40" t="s">
        <v>38</v>
      </c>
      <c r="D67" s="3"/>
      <c r="E67" s="30">
        <v>26604.71</v>
      </c>
    </row>
    <row r="68" spans="1:5" x14ac:dyDescent="0.25">
      <c r="A68" s="9"/>
      <c r="B68" s="39"/>
      <c r="C68" s="40" t="s">
        <v>1</v>
      </c>
      <c r="D68" s="3"/>
      <c r="E68" s="30">
        <v>31008</v>
      </c>
    </row>
    <row r="69" spans="1:5" x14ac:dyDescent="0.25">
      <c r="A69" s="9"/>
      <c r="B69" s="39"/>
      <c r="C69" s="40" t="s">
        <v>2</v>
      </c>
      <c r="D69" s="3"/>
      <c r="E69" s="30">
        <v>4514.3999999999996</v>
      </c>
    </row>
    <row r="70" spans="1:5" x14ac:dyDescent="0.25">
      <c r="A70" s="9"/>
      <c r="B70" s="39"/>
      <c r="C70" s="40" t="s">
        <v>3</v>
      </c>
      <c r="D70" s="3"/>
      <c r="E70" s="30">
        <v>3009.6</v>
      </c>
    </row>
    <row r="71" spans="1:5" x14ac:dyDescent="0.25">
      <c r="A71" s="9"/>
      <c r="B71" s="39"/>
      <c r="C71" s="40" t="s">
        <v>4</v>
      </c>
      <c r="D71" s="3"/>
      <c r="E71" s="30">
        <v>3853.83</v>
      </c>
    </row>
    <row r="72" spans="1:5" x14ac:dyDescent="0.25">
      <c r="A72" s="9"/>
      <c r="B72" s="39"/>
      <c r="C72" s="40" t="s">
        <v>5</v>
      </c>
      <c r="D72" s="3"/>
      <c r="E72" s="30">
        <v>3600</v>
      </c>
    </row>
    <row r="73" spans="1:5" x14ac:dyDescent="0.25">
      <c r="A73" s="9"/>
      <c r="B73" s="39"/>
      <c r="C73" s="40" t="s">
        <v>23</v>
      </c>
      <c r="D73" s="3"/>
      <c r="E73" s="30">
        <v>2388</v>
      </c>
    </row>
    <row r="74" spans="1:5" x14ac:dyDescent="0.25">
      <c r="A74" s="9"/>
      <c r="B74" s="39"/>
      <c r="C74" s="40" t="s">
        <v>22</v>
      </c>
      <c r="D74" s="3"/>
      <c r="E74" s="30">
        <v>289</v>
      </c>
    </row>
    <row r="75" spans="1:5" ht="15.75" thickBot="1" x14ac:dyDescent="0.3">
      <c r="A75" s="9"/>
      <c r="B75" s="39" t="s">
        <v>140</v>
      </c>
      <c r="C75" s="40"/>
      <c r="D75" s="16">
        <f>SUM(D55:D74)</f>
        <v>573717.54</v>
      </c>
      <c r="E75" s="16">
        <f>SUM(E55:E74)</f>
        <v>573717.53999999992</v>
      </c>
    </row>
    <row r="76" spans="1:5" ht="15.75" thickTop="1" x14ac:dyDescent="0.25">
      <c r="A76" s="9"/>
      <c r="B76" s="41" t="s">
        <v>142</v>
      </c>
      <c r="C76" s="42">
        <v>42004</v>
      </c>
      <c r="D76" s="3"/>
      <c r="E76" s="3"/>
    </row>
    <row r="77" spans="1:5" x14ac:dyDescent="0.25">
      <c r="A77" s="9"/>
      <c r="B77" s="39" t="s">
        <v>47</v>
      </c>
      <c r="C77" s="40"/>
      <c r="D77" s="30">
        <v>90000</v>
      </c>
      <c r="E77" s="3"/>
    </row>
    <row r="78" spans="1:5" x14ac:dyDescent="0.25">
      <c r="A78" s="9"/>
      <c r="B78" s="39" t="s">
        <v>53</v>
      </c>
      <c r="C78" s="40"/>
      <c r="D78" s="30">
        <v>528342.74</v>
      </c>
      <c r="E78" s="3"/>
    </row>
    <row r="79" spans="1:5" x14ac:dyDescent="0.25">
      <c r="A79" s="9"/>
      <c r="B79" s="39" t="s">
        <v>54</v>
      </c>
      <c r="C79" s="40"/>
      <c r="D79" s="30">
        <v>2320</v>
      </c>
      <c r="E79" s="3"/>
    </row>
    <row r="80" spans="1:5" x14ac:dyDescent="0.25">
      <c r="A80" s="9"/>
      <c r="B80" s="39" t="s">
        <v>57</v>
      </c>
      <c r="C80" s="40"/>
      <c r="D80" s="30">
        <v>12740</v>
      </c>
      <c r="E80" s="3"/>
    </row>
    <row r="81" spans="1:5" x14ac:dyDescent="0.25">
      <c r="A81" s="9"/>
      <c r="B81" s="39"/>
      <c r="C81" s="40" t="s">
        <v>139</v>
      </c>
      <c r="D81" s="3"/>
      <c r="E81" s="3">
        <v>633402.74</v>
      </c>
    </row>
    <row r="82" spans="1:5" ht="15.75" thickBot="1" x14ac:dyDescent="0.3">
      <c r="A82" s="9"/>
      <c r="B82" s="39" t="s">
        <v>143</v>
      </c>
      <c r="C82" s="40"/>
      <c r="D82" s="16">
        <f>SUM(D77:D81)</f>
        <v>633402.74</v>
      </c>
      <c r="E82" s="16">
        <f>SUM(D82)</f>
        <v>633402.74</v>
      </c>
    </row>
    <row r="83" spans="1:5" ht="15.75" thickTop="1" x14ac:dyDescent="0.25">
      <c r="A83" s="9"/>
      <c r="B83" s="41" t="s">
        <v>147</v>
      </c>
      <c r="C83" s="42">
        <v>42004</v>
      </c>
      <c r="D83" s="3"/>
      <c r="E83" s="3"/>
    </row>
    <row r="84" spans="1:5" x14ac:dyDescent="0.25">
      <c r="A84" s="9"/>
      <c r="B84" s="39" t="s">
        <v>139</v>
      </c>
      <c r="C84" s="40"/>
      <c r="D84" s="3">
        <v>59685.2</v>
      </c>
      <c r="E84" s="3"/>
    </row>
    <row r="85" spans="1:5" x14ac:dyDescent="0.25">
      <c r="A85" s="9"/>
      <c r="B85" s="39"/>
      <c r="C85" s="40" t="s">
        <v>58</v>
      </c>
      <c r="D85" s="3"/>
      <c r="E85" s="3">
        <v>2984.26</v>
      </c>
    </row>
    <row r="86" spans="1:5" x14ac:dyDescent="0.25">
      <c r="A86" s="9"/>
      <c r="B86" s="39"/>
      <c r="C86" s="40" t="s">
        <v>83</v>
      </c>
      <c r="D86" s="3"/>
      <c r="E86" s="3">
        <v>56700.94</v>
      </c>
    </row>
    <row r="87" spans="1:5" ht="15.75" thickBot="1" x14ac:dyDescent="0.3">
      <c r="A87" s="9"/>
      <c r="B87" s="39" t="s">
        <v>144</v>
      </c>
      <c r="C87" s="40"/>
      <c r="D87" s="16">
        <f>SUM(D84:D86)</f>
        <v>59685.2</v>
      </c>
      <c r="E87" s="16">
        <f>SUM(E84:E86)</f>
        <v>59685.200000000004</v>
      </c>
    </row>
    <row r="88" spans="1:5" ht="15.75" thickTop="1" x14ac:dyDescent="0.25">
      <c r="A88" s="9"/>
      <c r="B88" s="41" t="s">
        <v>148</v>
      </c>
      <c r="C88" s="42">
        <v>42004</v>
      </c>
      <c r="D88" s="3"/>
      <c r="E88" s="3"/>
    </row>
    <row r="89" spans="1:5" x14ac:dyDescent="0.25">
      <c r="A89" s="9"/>
      <c r="B89" s="39" t="s">
        <v>34</v>
      </c>
      <c r="C89" s="40"/>
      <c r="D89" s="3">
        <v>32000</v>
      </c>
      <c r="E89" s="3"/>
    </row>
    <row r="90" spans="1:5" x14ac:dyDescent="0.25">
      <c r="A90" s="9"/>
      <c r="B90" s="39" t="s">
        <v>51</v>
      </c>
      <c r="C90" s="40"/>
      <c r="D90" s="3">
        <v>200000</v>
      </c>
      <c r="E90" s="3"/>
    </row>
    <row r="91" spans="1:5" x14ac:dyDescent="0.25">
      <c r="A91" s="9"/>
      <c r="B91" s="39" t="s">
        <v>55</v>
      </c>
      <c r="C91" s="40"/>
      <c r="D91" s="3">
        <v>38296</v>
      </c>
      <c r="E91" s="3"/>
    </row>
    <row r="92" spans="1:5" x14ac:dyDescent="0.25">
      <c r="A92" s="9"/>
      <c r="B92" s="39" t="s">
        <v>6</v>
      </c>
      <c r="C92" s="40"/>
      <c r="D92" s="3">
        <v>124032</v>
      </c>
      <c r="E92" s="3"/>
    </row>
    <row r="93" spans="1:5" x14ac:dyDescent="0.25">
      <c r="A93" s="9"/>
      <c r="B93" s="39" t="s">
        <v>7</v>
      </c>
      <c r="C93" s="40"/>
      <c r="D93" s="3">
        <v>30096</v>
      </c>
      <c r="E93" s="3"/>
    </row>
    <row r="94" spans="1:5" x14ac:dyDescent="0.25">
      <c r="A94" s="9"/>
      <c r="B94" s="39" t="s">
        <v>9</v>
      </c>
      <c r="C94" s="40"/>
      <c r="D94" s="3">
        <v>14400</v>
      </c>
      <c r="E94" s="3"/>
    </row>
    <row r="95" spans="1:5" x14ac:dyDescent="0.25">
      <c r="A95" s="9"/>
      <c r="B95" s="39" t="s">
        <v>31</v>
      </c>
      <c r="C95" s="40"/>
      <c r="D95" s="3">
        <v>699</v>
      </c>
      <c r="E95" s="3"/>
    </row>
    <row r="96" spans="1:5" x14ac:dyDescent="0.25">
      <c r="A96" s="9"/>
      <c r="B96" s="39" t="s">
        <v>58</v>
      </c>
      <c r="C96" s="40"/>
      <c r="D96" s="3">
        <v>16384.259999999998</v>
      </c>
      <c r="E96" s="3"/>
    </row>
    <row r="97" spans="1:5" x14ac:dyDescent="0.25">
      <c r="A97" s="9"/>
      <c r="B97" s="39" t="s">
        <v>42</v>
      </c>
      <c r="C97" s="40"/>
      <c r="D97" s="3">
        <v>1772.8</v>
      </c>
      <c r="E97" s="3"/>
    </row>
    <row r="98" spans="1:5" x14ac:dyDescent="0.25">
      <c r="A98" s="9"/>
      <c r="B98" s="39" t="s">
        <v>66</v>
      </c>
      <c r="C98" s="40"/>
      <c r="D98" s="3">
        <v>4320</v>
      </c>
      <c r="E98" s="3"/>
    </row>
    <row r="99" spans="1:5" x14ac:dyDescent="0.25">
      <c r="A99" s="9"/>
      <c r="B99" s="39" t="s">
        <v>8</v>
      </c>
      <c r="C99" s="40"/>
      <c r="D99" s="3">
        <v>3853.83</v>
      </c>
      <c r="E99" s="3"/>
    </row>
    <row r="100" spans="1:5" x14ac:dyDescent="0.25">
      <c r="A100" s="9"/>
      <c r="B100" s="39" t="s">
        <v>35</v>
      </c>
      <c r="C100" s="40"/>
      <c r="D100" s="3">
        <v>48000</v>
      </c>
      <c r="E100" s="3"/>
    </row>
    <row r="101" spans="1:5" x14ac:dyDescent="0.25">
      <c r="A101" s="9"/>
      <c r="B101" s="39" t="s">
        <v>39</v>
      </c>
      <c r="C101" s="40"/>
      <c r="D101" s="3">
        <v>2471.5</v>
      </c>
      <c r="E101" s="3"/>
    </row>
    <row r="102" spans="1:5" x14ac:dyDescent="0.25">
      <c r="A102" s="9"/>
      <c r="B102" s="45" t="s">
        <v>83</v>
      </c>
      <c r="C102" s="40"/>
      <c r="D102" s="30">
        <v>56700.94</v>
      </c>
      <c r="E102" s="3"/>
    </row>
    <row r="103" spans="1:5" x14ac:dyDescent="0.25">
      <c r="A103" s="9"/>
      <c r="B103" s="39"/>
      <c r="C103" s="40" t="s">
        <v>15</v>
      </c>
      <c r="D103" s="3"/>
      <c r="E103" s="3">
        <v>72564.33</v>
      </c>
    </row>
    <row r="104" spans="1:5" x14ac:dyDescent="0.25">
      <c r="A104" s="9"/>
      <c r="B104" s="39"/>
      <c r="C104" s="40" t="s">
        <v>44</v>
      </c>
      <c r="D104" s="3"/>
      <c r="E104" s="3">
        <v>192000</v>
      </c>
    </row>
    <row r="105" spans="1:5" x14ac:dyDescent="0.25">
      <c r="A105" s="9"/>
      <c r="B105" s="39"/>
      <c r="C105" s="40" t="s">
        <v>45</v>
      </c>
      <c r="D105" s="3"/>
      <c r="E105" s="3">
        <v>38000</v>
      </c>
    </row>
    <row r="106" spans="1:5" x14ac:dyDescent="0.25">
      <c r="A106" s="9"/>
      <c r="B106" s="39"/>
      <c r="C106" s="40" t="s">
        <v>46</v>
      </c>
      <c r="D106" s="3"/>
      <c r="E106" s="3">
        <v>18000</v>
      </c>
    </row>
    <row r="107" spans="1:5" x14ac:dyDescent="0.25">
      <c r="A107" s="9"/>
      <c r="B107" s="39"/>
      <c r="C107" s="40" t="s">
        <v>47</v>
      </c>
      <c r="D107" s="3"/>
      <c r="E107" s="3">
        <v>90000</v>
      </c>
    </row>
    <row r="108" spans="1:5" x14ac:dyDescent="0.25">
      <c r="A108" s="9"/>
      <c r="B108" s="39"/>
      <c r="C108" s="40" t="s">
        <v>19</v>
      </c>
      <c r="D108" s="3"/>
      <c r="E108" s="3">
        <v>23300</v>
      </c>
    </row>
    <row r="109" spans="1:5" x14ac:dyDescent="0.25">
      <c r="A109" s="9"/>
      <c r="B109" s="39"/>
      <c r="C109" s="40" t="s">
        <v>28</v>
      </c>
      <c r="D109" s="3"/>
      <c r="E109" s="3">
        <v>60000</v>
      </c>
    </row>
    <row r="110" spans="1:5" x14ac:dyDescent="0.25">
      <c r="A110" s="9"/>
      <c r="B110" s="39"/>
      <c r="C110" s="40" t="s">
        <v>24</v>
      </c>
      <c r="D110" s="3"/>
      <c r="E110" s="3">
        <v>1592</v>
      </c>
    </row>
    <row r="111" spans="1:5" x14ac:dyDescent="0.25">
      <c r="A111" s="9"/>
      <c r="B111" s="39"/>
      <c r="C111" s="40" t="s">
        <v>63</v>
      </c>
      <c r="D111" s="3"/>
      <c r="E111" s="3">
        <v>31900</v>
      </c>
    </row>
    <row r="112" spans="1:5" x14ac:dyDescent="0.25">
      <c r="A112" s="9"/>
      <c r="B112" s="39"/>
      <c r="C112" s="40" t="s">
        <v>65</v>
      </c>
      <c r="D112" s="3"/>
      <c r="E112" s="3">
        <v>5670</v>
      </c>
    </row>
    <row r="113" spans="1:5" x14ac:dyDescent="0.25">
      <c r="A113" s="9"/>
      <c r="B113" s="39"/>
      <c r="C113" s="40" t="s">
        <v>27</v>
      </c>
      <c r="D113" s="3"/>
      <c r="E113" s="3">
        <v>40000</v>
      </c>
    </row>
    <row r="114" spans="1:5" ht="15.75" thickBot="1" x14ac:dyDescent="0.3">
      <c r="A114" s="9"/>
      <c r="B114" s="39" t="s">
        <v>145</v>
      </c>
      <c r="C114" s="40"/>
      <c r="D114" s="16">
        <f>SUM(D89:D113)</f>
        <v>573026.33000000007</v>
      </c>
      <c r="E114" s="16">
        <f>SUM(E89:E113)</f>
        <v>573026.33000000007</v>
      </c>
    </row>
    <row r="115" spans="1:5" ht="15.75" thickTop="1" x14ac:dyDescent="0.25">
      <c r="A115" s="9"/>
      <c r="B115" s="41" t="s">
        <v>0</v>
      </c>
      <c r="C115" s="42">
        <v>42005</v>
      </c>
      <c r="D115" s="3"/>
      <c r="E115" s="3"/>
    </row>
    <row r="116" spans="1:5" x14ac:dyDescent="0.25">
      <c r="A116" s="9"/>
      <c r="B116" s="39" t="s">
        <v>15</v>
      </c>
      <c r="C116" s="40"/>
      <c r="D116" s="3">
        <v>72564.33</v>
      </c>
      <c r="E116" s="3"/>
    </row>
    <row r="117" spans="1:5" x14ac:dyDescent="0.25">
      <c r="A117" s="9"/>
      <c r="B117" s="39" t="s">
        <v>44</v>
      </c>
      <c r="C117" s="40"/>
      <c r="D117" s="3">
        <v>192000</v>
      </c>
      <c r="E117" s="3"/>
    </row>
    <row r="118" spans="1:5" x14ac:dyDescent="0.25">
      <c r="A118" s="9"/>
      <c r="B118" s="39" t="s">
        <v>45</v>
      </c>
      <c r="C118" s="40"/>
      <c r="D118" s="3">
        <v>38000</v>
      </c>
      <c r="E118" s="3"/>
    </row>
    <row r="119" spans="1:5" x14ac:dyDescent="0.25">
      <c r="A119" s="9"/>
      <c r="B119" s="39" t="s">
        <v>46</v>
      </c>
      <c r="C119" s="40"/>
      <c r="D119" s="3">
        <v>18000</v>
      </c>
      <c r="E119" s="3"/>
    </row>
    <row r="120" spans="1:5" x14ac:dyDescent="0.25">
      <c r="A120" s="9"/>
      <c r="B120" s="39" t="s">
        <v>47</v>
      </c>
      <c r="C120" s="40"/>
      <c r="D120" s="3">
        <v>90000</v>
      </c>
      <c r="E120" s="3"/>
    </row>
    <row r="121" spans="1:5" x14ac:dyDescent="0.25">
      <c r="A121" s="9"/>
      <c r="B121" s="39" t="s">
        <v>19</v>
      </c>
      <c r="C121" s="40"/>
      <c r="D121" s="3">
        <v>23300</v>
      </c>
      <c r="E121" s="3"/>
    </row>
    <row r="122" spans="1:5" x14ac:dyDescent="0.25">
      <c r="A122" s="9"/>
      <c r="B122" s="39" t="s">
        <v>28</v>
      </c>
      <c r="C122" s="40"/>
      <c r="D122" s="3">
        <v>60000</v>
      </c>
      <c r="E122" s="3"/>
    </row>
    <row r="123" spans="1:5" x14ac:dyDescent="0.25">
      <c r="A123" s="9"/>
      <c r="B123" s="39" t="s">
        <v>24</v>
      </c>
      <c r="C123" s="40"/>
      <c r="D123" s="3">
        <v>1592</v>
      </c>
      <c r="E123" s="3"/>
    </row>
    <row r="124" spans="1:5" x14ac:dyDescent="0.25">
      <c r="A124" s="9"/>
      <c r="B124" s="39" t="s">
        <v>63</v>
      </c>
      <c r="C124" s="40"/>
      <c r="D124" s="3">
        <v>31900</v>
      </c>
      <c r="E124" s="3"/>
    </row>
    <row r="125" spans="1:5" x14ac:dyDescent="0.25">
      <c r="A125" s="9"/>
      <c r="B125" s="39" t="s">
        <v>65</v>
      </c>
      <c r="C125" s="40"/>
      <c r="D125" s="3">
        <v>5670</v>
      </c>
      <c r="E125" s="3"/>
    </row>
    <row r="126" spans="1:5" x14ac:dyDescent="0.25">
      <c r="A126" s="9"/>
      <c r="B126" s="39" t="s">
        <v>27</v>
      </c>
      <c r="C126" s="40"/>
      <c r="D126" s="3">
        <v>40000</v>
      </c>
      <c r="E126" s="3"/>
    </row>
    <row r="127" spans="1:5" x14ac:dyDescent="0.25">
      <c r="A127" s="9"/>
      <c r="B127" s="39"/>
      <c r="C127" s="40" t="s">
        <v>34</v>
      </c>
      <c r="D127" s="3"/>
      <c r="E127" s="3">
        <v>32000</v>
      </c>
    </row>
    <row r="128" spans="1:5" x14ac:dyDescent="0.25">
      <c r="A128" s="9"/>
      <c r="B128" s="39"/>
      <c r="C128" s="40" t="s">
        <v>51</v>
      </c>
      <c r="D128" s="3"/>
      <c r="E128" s="3">
        <v>200000</v>
      </c>
    </row>
    <row r="129" spans="1:5" x14ac:dyDescent="0.25">
      <c r="A129" s="9"/>
      <c r="B129" s="39"/>
      <c r="C129" s="40" t="s">
        <v>55</v>
      </c>
      <c r="D129" s="3"/>
      <c r="E129" s="3">
        <v>38296</v>
      </c>
    </row>
    <row r="130" spans="1:5" x14ac:dyDescent="0.25">
      <c r="A130" s="9"/>
      <c r="B130" s="39"/>
      <c r="C130" s="40" t="s">
        <v>6</v>
      </c>
      <c r="D130" s="3"/>
      <c r="E130" s="3">
        <v>124032</v>
      </c>
    </row>
    <row r="131" spans="1:5" x14ac:dyDescent="0.25">
      <c r="A131" s="9"/>
      <c r="B131" s="39"/>
      <c r="C131" s="40" t="s">
        <v>7</v>
      </c>
      <c r="D131" s="3"/>
      <c r="E131" s="3">
        <v>30096</v>
      </c>
    </row>
    <row r="132" spans="1:5" x14ac:dyDescent="0.25">
      <c r="A132" s="9"/>
      <c r="B132" s="39"/>
      <c r="C132" s="40" t="s">
        <v>9</v>
      </c>
      <c r="D132" s="3"/>
      <c r="E132" s="3">
        <v>14400</v>
      </c>
    </row>
    <row r="133" spans="1:5" x14ac:dyDescent="0.25">
      <c r="A133" s="9"/>
      <c r="B133" s="39"/>
      <c r="C133" s="40" t="s">
        <v>31</v>
      </c>
      <c r="D133" s="3"/>
      <c r="E133" s="3">
        <v>699</v>
      </c>
    </row>
    <row r="134" spans="1:5" x14ac:dyDescent="0.25">
      <c r="A134" s="9"/>
      <c r="B134" s="39"/>
      <c r="C134" s="40" t="s">
        <v>58</v>
      </c>
      <c r="D134" s="3"/>
      <c r="E134" s="3">
        <v>16384.259999999998</v>
      </c>
    </row>
    <row r="135" spans="1:5" x14ac:dyDescent="0.25">
      <c r="A135" s="9"/>
      <c r="B135" s="39"/>
      <c r="C135" s="40" t="s">
        <v>42</v>
      </c>
      <c r="D135" s="3"/>
      <c r="E135" s="3">
        <v>1772.8</v>
      </c>
    </row>
    <row r="136" spans="1:5" x14ac:dyDescent="0.25">
      <c r="A136" s="9"/>
      <c r="B136" s="39"/>
      <c r="C136" s="40" t="s">
        <v>66</v>
      </c>
      <c r="D136" s="3"/>
      <c r="E136" s="3">
        <v>4320</v>
      </c>
    </row>
    <row r="137" spans="1:5" x14ac:dyDescent="0.25">
      <c r="A137" s="9"/>
      <c r="B137" s="39"/>
      <c r="C137" s="40" t="s">
        <v>8</v>
      </c>
      <c r="D137" s="3"/>
      <c r="E137" s="3">
        <v>3853.83</v>
      </c>
    </row>
    <row r="138" spans="1:5" x14ac:dyDescent="0.25">
      <c r="A138" s="9"/>
      <c r="B138" s="39"/>
      <c r="C138" s="40" t="s">
        <v>35</v>
      </c>
      <c r="D138" s="3"/>
      <c r="E138" s="3">
        <v>48000</v>
      </c>
    </row>
    <row r="139" spans="1:5" x14ac:dyDescent="0.25">
      <c r="A139" s="9"/>
      <c r="B139" s="39"/>
      <c r="C139" s="40" t="s">
        <v>39</v>
      </c>
      <c r="D139" s="3"/>
      <c r="E139" s="3">
        <v>2471.5</v>
      </c>
    </row>
    <row r="140" spans="1:5" x14ac:dyDescent="0.25">
      <c r="A140" s="9"/>
      <c r="B140" s="39"/>
      <c r="C140" s="46" t="s">
        <v>83</v>
      </c>
      <c r="D140" s="3"/>
      <c r="E140" s="30">
        <v>56700.94</v>
      </c>
    </row>
    <row r="141" spans="1:5" ht="15.75" thickBot="1" x14ac:dyDescent="0.3">
      <c r="A141" s="11"/>
      <c r="B141" s="47" t="s">
        <v>146</v>
      </c>
      <c r="C141" s="48"/>
      <c r="D141" s="16">
        <f>SUM(D116:D140)</f>
        <v>573026.33000000007</v>
      </c>
      <c r="E141" s="16">
        <f>SUM(E116:E140)</f>
        <v>573026.33000000007</v>
      </c>
    </row>
    <row r="142" spans="1:5" ht="15.75" thickTop="1" x14ac:dyDescent="0.25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portrait" horizontalDpi="300" verticalDpi="0" r:id="rId1"/>
  <rowBreaks count="2" manualBreakCount="2">
    <brk id="53" max="4" man="1"/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BreakPreview" zoomScale="90" zoomScaleNormal="100" zoomScaleSheetLayoutView="90" workbookViewId="0">
      <selection activeCell="H11" sqref="H11"/>
    </sheetView>
  </sheetViews>
  <sheetFormatPr baseColWidth="10" defaultRowHeight="15" x14ac:dyDescent="0.25"/>
  <cols>
    <col min="1" max="1" width="5.7109375" customWidth="1"/>
    <col min="2" max="2" width="43.28515625" customWidth="1"/>
    <col min="3" max="10" width="15.7109375" customWidth="1"/>
  </cols>
  <sheetData>
    <row r="1" spans="1:11" x14ac:dyDescent="0.25">
      <c r="A1" s="17" t="s">
        <v>138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27" t="s">
        <v>71</v>
      </c>
      <c r="B2" s="27" t="s">
        <v>70</v>
      </c>
      <c r="C2" s="23" t="s">
        <v>69</v>
      </c>
      <c r="D2" s="24"/>
      <c r="E2" s="23" t="s">
        <v>72</v>
      </c>
      <c r="F2" s="24"/>
      <c r="G2" s="23" t="s">
        <v>79</v>
      </c>
      <c r="H2" s="24"/>
      <c r="I2" s="23" t="s">
        <v>78</v>
      </c>
      <c r="J2" s="24"/>
    </row>
    <row r="3" spans="1:11" x14ac:dyDescent="0.25">
      <c r="A3" s="28"/>
      <c r="B3" s="28"/>
      <c r="C3" s="25" t="s">
        <v>67</v>
      </c>
      <c r="D3" s="25" t="s">
        <v>68</v>
      </c>
      <c r="E3" s="25" t="s">
        <v>73</v>
      </c>
      <c r="F3" s="26" t="s">
        <v>68</v>
      </c>
      <c r="G3" s="25" t="s">
        <v>74</v>
      </c>
      <c r="H3" s="25" t="s">
        <v>75</v>
      </c>
      <c r="I3" s="25" t="s">
        <v>76</v>
      </c>
      <c r="J3" s="25" t="s">
        <v>77</v>
      </c>
    </row>
    <row r="4" spans="1:11" x14ac:dyDescent="0.25">
      <c r="A4" s="2">
        <v>1</v>
      </c>
      <c r="B4" s="2" t="s">
        <v>15</v>
      </c>
      <c r="C4" s="18">
        <v>73471.53</v>
      </c>
      <c r="D4" s="18"/>
      <c r="E4" s="3"/>
      <c r="F4" s="18">
        <v>907.2</v>
      </c>
      <c r="G4" s="29"/>
      <c r="H4" s="29"/>
      <c r="I4" s="18">
        <f>+C4-F4</f>
        <v>72564.33</v>
      </c>
      <c r="J4" s="18"/>
      <c r="K4" s="1"/>
    </row>
    <row r="5" spans="1:11" x14ac:dyDescent="0.25">
      <c r="A5" s="6">
        <v>2</v>
      </c>
      <c r="B5" s="6" t="s">
        <v>44</v>
      </c>
      <c r="C5" s="3">
        <v>192000</v>
      </c>
      <c r="D5" s="3"/>
      <c r="E5" s="3"/>
      <c r="F5" s="3"/>
      <c r="G5" s="30"/>
      <c r="H5" s="30"/>
      <c r="I5" s="3">
        <v>192000</v>
      </c>
      <c r="J5" s="3"/>
      <c r="K5" s="1"/>
    </row>
    <row r="6" spans="1:11" x14ac:dyDescent="0.25">
      <c r="A6" s="6">
        <v>3</v>
      </c>
      <c r="B6" s="6" t="s">
        <v>45</v>
      </c>
      <c r="C6" s="3">
        <v>38000</v>
      </c>
      <c r="D6" s="3"/>
      <c r="E6" s="3"/>
      <c r="F6" s="3"/>
      <c r="G6" s="30"/>
      <c r="H6" s="30"/>
      <c r="I6" s="3">
        <v>38000</v>
      </c>
      <c r="J6" s="3"/>
      <c r="K6" s="1"/>
    </row>
    <row r="7" spans="1:11" x14ac:dyDescent="0.25">
      <c r="A7" s="6">
        <v>4</v>
      </c>
      <c r="B7" s="6" t="s">
        <v>46</v>
      </c>
      <c r="C7" s="3">
        <v>18000</v>
      </c>
      <c r="D7" s="3"/>
      <c r="E7" s="3"/>
      <c r="F7" s="3"/>
      <c r="G7" s="30"/>
      <c r="H7" s="30"/>
      <c r="I7" s="3">
        <v>18000</v>
      </c>
      <c r="J7" s="3"/>
      <c r="K7" s="1"/>
    </row>
    <row r="8" spans="1:11" x14ac:dyDescent="0.25">
      <c r="A8" s="6">
        <v>5</v>
      </c>
      <c r="B8" s="6" t="s">
        <v>47</v>
      </c>
      <c r="C8" s="3">
        <v>80800</v>
      </c>
      <c r="D8" s="3"/>
      <c r="E8" s="3"/>
      <c r="F8" s="3"/>
      <c r="G8" s="30">
        <v>80800</v>
      </c>
      <c r="H8" s="30">
        <v>90000</v>
      </c>
      <c r="I8" s="3">
        <v>90000</v>
      </c>
      <c r="J8" s="3"/>
      <c r="K8" s="1"/>
    </row>
    <row r="9" spans="1:11" x14ac:dyDescent="0.25">
      <c r="A9" s="6">
        <v>6</v>
      </c>
      <c r="B9" s="6" t="s">
        <v>48</v>
      </c>
      <c r="C9" s="3">
        <v>102000</v>
      </c>
      <c r="D9" s="3"/>
      <c r="E9" s="3"/>
      <c r="F9" s="3"/>
      <c r="G9" s="30">
        <v>102000</v>
      </c>
      <c r="H9" s="30"/>
      <c r="I9" s="3"/>
      <c r="J9" s="3"/>
      <c r="K9" s="1"/>
    </row>
    <row r="10" spans="1:11" x14ac:dyDescent="0.25">
      <c r="A10" s="6">
        <v>7</v>
      </c>
      <c r="B10" s="6" t="s">
        <v>19</v>
      </c>
      <c r="C10" s="3">
        <v>24000</v>
      </c>
      <c r="D10" s="3"/>
      <c r="E10" s="3"/>
      <c r="F10" s="3">
        <v>700</v>
      </c>
      <c r="G10" s="30"/>
      <c r="H10" s="30"/>
      <c r="I10" s="3">
        <f>+C10-F10</f>
        <v>23300</v>
      </c>
      <c r="J10" s="3"/>
      <c r="K10" s="1"/>
    </row>
    <row r="11" spans="1:11" x14ac:dyDescent="0.25">
      <c r="A11" s="6">
        <v>8</v>
      </c>
      <c r="B11" s="6" t="s">
        <v>34</v>
      </c>
      <c r="C11" s="3"/>
      <c r="D11" s="3">
        <v>80000</v>
      </c>
      <c r="E11" s="3">
        <v>48000</v>
      </c>
      <c r="F11" s="3"/>
      <c r="G11" s="30"/>
      <c r="H11" s="30"/>
      <c r="I11" s="3"/>
      <c r="J11" s="3">
        <f>+D11-E11</f>
        <v>32000</v>
      </c>
      <c r="K11" s="1"/>
    </row>
    <row r="12" spans="1:11" x14ac:dyDescent="0.25">
      <c r="A12" s="6">
        <v>9</v>
      </c>
      <c r="B12" s="6" t="s">
        <v>49</v>
      </c>
      <c r="C12" s="3">
        <v>120000</v>
      </c>
      <c r="D12" s="3"/>
      <c r="E12" s="3"/>
      <c r="F12" s="3"/>
      <c r="G12" s="30">
        <v>120000</v>
      </c>
      <c r="H12" s="30"/>
      <c r="I12" s="3"/>
      <c r="J12" s="3"/>
      <c r="K12" s="1"/>
    </row>
    <row r="13" spans="1:11" x14ac:dyDescent="0.25">
      <c r="A13" s="6">
        <v>10</v>
      </c>
      <c r="B13" s="6" t="s">
        <v>50</v>
      </c>
      <c r="C13" s="3">
        <v>102000</v>
      </c>
      <c r="D13" s="3"/>
      <c r="E13" s="3"/>
      <c r="F13" s="3"/>
      <c r="G13" s="30">
        <v>102000</v>
      </c>
      <c r="H13" s="30"/>
      <c r="I13" s="3"/>
      <c r="J13" s="3"/>
      <c r="K13" s="1"/>
    </row>
    <row r="14" spans="1:11" x14ac:dyDescent="0.25">
      <c r="A14" s="6">
        <v>11</v>
      </c>
      <c r="B14" s="6" t="s">
        <v>51</v>
      </c>
      <c r="C14" s="3"/>
      <c r="D14" s="3">
        <v>200000</v>
      </c>
      <c r="E14" s="3"/>
      <c r="F14" s="3"/>
      <c r="G14" s="30"/>
      <c r="H14" s="30"/>
      <c r="I14" s="3"/>
      <c r="J14" s="3">
        <v>200000</v>
      </c>
      <c r="K14" s="1"/>
    </row>
    <row r="15" spans="1:11" x14ac:dyDescent="0.25">
      <c r="A15" s="6">
        <v>12</v>
      </c>
      <c r="B15" s="6" t="s">
        <v>52</v>
      </c>
      <c r="C15" s="3">
        <v>3210</v>
      </c>
      <c r="D15" s="3"/>
      <c r="E15" s="3">
        <v>810</v>
      </c>
      <c r="F15" s="3"/>
      <c r="G15" s="30">
        <f>+C15+E15</f>
        <v>4020</v>
      </c>
      <c r="H15" s="30"/>
      <c r="I15" s="3"/>
      <c r="J15" s="3"/>
      <c r="K15" s="1"/>
    </row>
    <row r="16" spans="1:11" x14ac:dyDescent="0.25">
      <c r="A16" s="6">
        <v>13</v>
      </c>
      <c r="B16" s="6" t="s">
        <v>53</v>
      </c>
      <c r="C16" s="3"/>
      <c r="D16" s="3">
        <v>528342.74</v>
      </c>
      <c r="E16" s="35">
        <v>94500</v>
      </c>
      <c r="F16" s="35">
        <v>94500</v>
      </c>
      <c r="G16" s="30"/>
      <c r="H16" s="30">
        <v>528342.74</v>
      </c>
      <c r="I16" s="3"/>
      <c r="J16" s="3"/>
      <c r="K16" s="1"/>
    </row>
    <row r="17" spans="1:11" x14ac:dyDescent="0.25">
      <c r="A17" s="6">
        <v>14</v>
      </c>
      <c r="B17" s="6" t="s">
        <v>14</v>
      </c>
      <c r="C17" s="3">
        <v>1800</v>
      </c>
      <c r="D17" s="3"/>
      <c r="E17" s="3">
        <v>97.2</v>
      </c>
      <c r="F17" s="3">
        <v>1897.2</v>
      </c>
      <c r="G17" s="30"/>
      <c r="H17" s="30"/>
      <c r="I17" s="3">
        <v>0</v>
      </c>
      <c r="J17" s="3"/>
      <c r="K17" s="1"/>
    </row>
    <row r="18" spans="1:11" x14ac:dyDescent="0.25">
      <c r="A18" s="6">
        <v>15</v>
      </c>
      <c r="B18" s="6" t="s">
        <v>28</v>
      </c>
      <c r="C18" s="3">
        <v>100000</v>
      </c>
      <c r="D18" s="3"/>
      <c r="E18" s="3"/>
      <c r="F18" s="3">
        <v>40000</v>
      </c>
      <c r="G18" s="30"/>
      <c r="H18" s="30"/>
      <c r="I18" s="3">
        <f>+C18-F18</f>
        <v>60000</v>
      </c>
      <c r="J18" s="3"/>
      <c r="K18" s="1"/>
    </row>
    <row r="19" spans="1:11" x14ac:dyDescent="0.25">
      <c r="A19" s="6">
        <v>16</v>
      </c>
      <c r="B19" s="6" t="s">
        <v>54</v>
      </c>
      <c r="C19" s="3"/>
      <c r="D19" s="3">
        <v>2320</v>
      </c>
      <c r="E19" s="3"/>
      <c r="F19" s="3"/>
      <c r="G19" s="30"/>
      <c r="H19" s="30">
        <v>2320</v>
      </c>
      <c r="I19" s="3"/>
      <c r="J19" s="3"/>
      <c r="K19" s="1"/>
    </row>
    <row r="20" spans="1:11" x14ac:dyDescent="0.25">
      <c r="A20" s="6">
        <v>17</v>
      </c>
      <c r="B20" s="6" t="s">
        <v>55</v>
      </c>
      <c r="C20" s="3"/>
      <c r="D20" s="3">
        <v>38296</v>
      </c>
      <c r="E20" s="3"/>
      <c r="F20" s="3"/>
      <c r="G20" s="30"/>
      <c r="H20" s="30"/>
      <c r="I20" s="3"/>
      <c r="J20" s="3">
        <v>38296</v>
      </c>
      <c r="K20" s="1"/>
    </row>
    <row r="21" spans="1:11" x14ac:dyDescent="0.25">
      <c r="A21" s="6">
        <v>18</v>
      </c>
      <c r="B21" s="6" t="s">
        <v>6</v>
      </c>
      <c r="C21" s="3"/>
      <c r="D21" s="3">
        <v>93024</v>
      </c>
      <c r="E21" s="3"/>
      <c r="F21" s="3">
        <v>31008</v>
      </c>
      <c r="G21" s="30"/>
      <c r="H21" s="30"/>
      <c r="I21" s="3"/>
      <c r="J21" s="3">
        <f>+D21+F21</f>
        <v>124032</v>
      </c>
      <c r="K21" s="1"/>
    </row>
    <row r="22" spans="1:11" x14ac:dyDescent="0.25">
      <c r="A22" s="6">
        <v>19</v>
      </c>
      <c r="B22" s="6" t="s">
        <v>7</v>
      </c>
      <c r="C22" s="3"/>
      <c r="D22" s="3">
        <v>22572</v>
      </c>
      <c r="E22" s="3"/>
      <c r="F22" s="3">
        <v>7524</v>
      </c>
      <c r="G22" s="30"/>
      <c r="H22" s="30"/>
      <c r="I22" s="3"/>
      <c r="J22" s="3">
        <f t="shared" ref="J22:J23" si="0">+D22+F22</f>
        <v>30096</v>
      </c>
      <c r="K22" s="1"/>
    </row>
    <row r="23" spans="1:11" x14ac:dyDescent="0.25">
      <c r="A23" s="6">
        <v>20</v>
      </c>
      <c r="B23" s="6" t="s">
        <v>9</v>
      </c>
      <c r="C23" s="3"/>
      <c r="D23" s="3">
        <v>10800</v>
      </c>
      <c r="E23" s="3"/>
      <c r="F23" s="3">
        <v>3600</v>
      </c>
      <c r="G23" s="30"/>
      <c r="H23" s="30"/>
      <c r="I23" s="3"/>
      <c r="J23" s="3">
        <f t="shared" si="0"/>
        <v>14400</v>
      </c>
      <c r="K23" s="1"/>
    </row>
    <row r="24" spans="1:11" x14ac:dyDescent="0.25">
      <c r="A24" s="6">
        <v>21</v>
      </c>
      <c r="B24" s="6" t="s">
        <v>31</v>
      </c>
      <c r="C24" s="3"/>
      <c r="D24" s="3">
        <v>1110</v>
      </c>
      <c r="E24" s="3">
        <v>700</v>
      </c>
      <c r="F24" s="3">
        <v>289</v>
      </c>
      <c r="G24" s="30"/>
      <c r="H24" s="30"/>
      <c r="I24" s="3"/>
      <c r="J24" s="3">
        <f>+D24+F24-E24</f>
        <v>699</v>
      </c>
      <c r="K24" s="1"/>
    </row>
    <row r="25" spans="1:11" x14ac:dyDescent="0.25">
      <c r="A25" s="6">
        <v>22</v>
      </c>
      <c r="B25" s="6" t="s">
        <v>24</v>
      </c>
      <c r="C25" s="3">
        <v>3980</v>
      </c>
      <c r="D25" s="3"/>
      <c r="E25" s="3"/>
      <c r="F25" s="3">
        <v>2388</v>
      </c>
      <c r="G25" s="30"/>
      <c r="H25" s="30"/>
      <c r="I25" s="3">
        <f>+C25-F25</f>
        <v>1592</v>
      </c>
      <c r="J25" s="3"/>
      <c r="K25" s="1"/>
    </row>
    <row r="26" spans="1:11" x14ac:dyDescent="0.25">
      <c r="A26" s="6">
        <v>23</v>
      </c>
      <c r="B26" s="6" t="s">
        <v>56</v>
      </c>
      <c r="C26" s="3">
        <v>1800</v>
      </c>
      <c r="D26" s="3"/>
      <c r="E26" s="3"/>
      <c r="F26" s="3"/>
      <c r="G26" s="30">
        <v>1800</v>
      </c>
      <c r="H26" s="30"/>
      <c r="I26" s="3"/>
      <c r="J26" s="3"/>
      <c r="K26" s="1"/>
    </row>
    <row r="27" spans="1:11" x14ac:dyDescent="0.25">
      <c r="A27" s="6">
        <v>24</v>
      </c>
      <c r="B27" s="6" t="s">
        <v>57</v>
      </c>
      <c r="C27" s="3"/>
      <c r="D27" s="3">
        <v>12740</v>
      </c>
      <c r="E27" s="3"/>
      <c r="F27" s="3"/>
      <c r="G27" s="30"/>
      <c r="H27" s="30">
        <v>12740</v>
      </c>
      <c r="I27" s="3"/>
      <c r="J27" s="3"/>
      <c r="K27" s="1"/>
    </row>
    <row r="28" spans="1:11" x14ac:dyDescent="0.25">
      <c r="A28" s="6">
        <v>25</v>
      </c>
      <c r="B28" s="6" t="s">
        <v>58</v>
      </c>
      <c r="C28" s="3"/>
      <c r="D28" s="3">
        <v>13400</v>
      </c>
      <c r="E28" s="3"/>
      <c r="F28" s="3"/>
      <c r="G28" s="30"/>
      <c r="H28" s="30"/>
      <c r="I28" s="3"/>
      <c r="J28" s="3">
        <v>13400</v>
      </c>
      <c r="K28" s="1"/>
    </row>
    <row r="29" spans="1:11" x14ac:dyDescent="0.25">
      <c r="A29" s="6">
        <v>26</v>
      </c>
      <c r="B29" s="6" t="s">
        <v>59</v>
      </c>
      <c r="C29" s="3">
        <v>15000</v>
      </c>
      <c r="D29" s="3"/>
      <c r="E29" s="3"/>
      <c r="F29" s="3"/>
      <c r="G29" s="30">
        <v>15000</v>
      </c>
      <c r="H29" s="30"/>
      <c r="I29" s="3"/>
      <c r="J29" s="3"/>
      <c r="K29" s="1"/>
    </row>
    <row r="30" spans="1:11" x14ac:dyDescent="0.25">
      <c r="A30" s="6">
        <v>27</v>
      </c>
      <c r="B30" s="6" t="s">
        <v>60</v>
      </c>
      <c r="C30" s="3">
        <v>18000</v>
      </c>
      <c r="D30" s="3"/>
      <c r="E30" s="3"/>
      <c r="F30" s="3"/>
      <c r="G30" s="30">
        <v>18000</v>
      </c>
      <c r="H30" s="30"/>
      <c r="I30" s="3"/>
      <c r="J30" s="3"/>
      <c r="K30" s="1"/>
    </row>
    <row r="31" spans="1:11" x14ac:dyDescent="0.25">
      <c r="A31" s="6">
        <v>28</v>
      </c>
      <c r="B31" s="6" t="s">
        <v>61</v>
      </c>
      <c r="C31" s="3">
        <v>20000</v>
      </c>
      <c r="D31" s="3"/>
      <c r="E31" s="3"/>
      <c r="F31" s="3"/>
      <c r="G31" s="30">
        <v>20000</v>
      </c>
      <c r="H31" s="30"/>
      <c r="I31" s="3"/>
      <c r="J31" s="3"/>
      <c r="K31" s="1"/>
    </row>
    <row r="32" spans="1:11" x14ac:dyDescent="0.25">
      <c r="A32" s="6">
        <v>29</v>
      </c>
      <c r="B32" s="6" t="s">
        <v>62</v>
      </c>
      <c r="C32" s="3">
        <v>17000</v>
      </c>
      <c r="D32" s="3"/>
      <c r="E32" s="3"/>
      <c r="F32" s="3"/>
      <c r="G32" s="30">
        <v>17000</v>
      </c>
      <c r="H32" s="30"/>
      <c r="I32" s="3"/>
      <c r="J32" s="3"/>
      <c r="K32" s="1"/>
    </row>
    <row r="33" spans="1:11" x14ac:dyDescent="0.25">
      <c r="A33" s="6">
        <v>30</v>
      </c>
      <c r="B33" s="6" t="s">
        <v>42</v>
      </c>
      <c r="C33" s="3"/>
      <c r="D33" s="3">
        <v>3670</v>
      </c>
      <c r="E33" s="3">
        <v>1897.2</v>
      </c>
      <c r="F33" s="3"/>
      <c r="G33" s="30"/>
      <c r="H33" s="30"/>
      <c r="I33" s="3"/>
      <c r="J33" s="3">
        <f>+D33-E33</f>
        <v>1772.8</v>
      </c>
      <c r="K33" s="1"/>
    </row>
    <row r="34" spans="1:11" x14ac:dyDescent="0.25">
      <c r="A34" s="6">
        <v>31</v>
      </c>
      <c r="B34" s="6" t="s">
        <v>63</v>
      </c>
      <c r="C34" s="3">
        <v>31900</v>
      </c>
      <c r="D34" s="3"/>
      <c r="E34" s="3"/>
      <c r="F34" s="3"/>
      <c r="G34" s="30"/>
      <c r="H34" s="30"/>
      <c r="I34" s="3">
        <v>31900</v>
      </c>
      <c r="J34" s="3"/>
      <c r="K34" s="1"/>
    </row>
    <row r="35" spans="1:11" x14ac:dyDescent="0.25">
      <c r="A35" s="6">
        <v>32</v>
      </c>
      <c r="B35" s="6" t="s">
        <v>64</v>
      </c>
      <c r="C35" s="3">
        <v>17830</v>
      </c>
      <c r="D35" s="3"/>
      <c r="E35" s="3"/>
      <c r="F35" s="3"/>
      <c r="G35" s="30">
        <v>17830</v>
      </c>
      <c r="H35" s="30"/>
      <c r="I35" s="3"/>
      <c r="J35" s="3"/>
      <c r="K35" s="1"/>
    </row>
    <row r="36" spans="1:11" x14ac:dyDescent="0.25">
      <c r="A36" s="6">
        <v>33</v>
      </c>
      <c r="B36" s="6" t="s">
        <v>38</v>
      </c>
      <c r="C36" s="3">
        <v>24133.21</v>
      </c>
      <c r="D36" s="3"/>
      <c r="E36" s="3">
        <v>2471.5</v>
      </c>
      <c r="F36" s="3"/>
      <c r="G36" s="30">
        <f>+C36+E36</f>
        <v>26604.71</v>
      </c>
      <c r="H36" s="30"/>
      <c r="I36" s="3"/>
      <c r="J36" s="3"/>
      <c r="K36" s="1"/>
    </row>
    <row r="37" spans="1:11" x14ac:dyDescent="0.25">
      <c r="A37" s="6">
        <v>34</v>
      </c>
      <c r="B37" s="6" t="s">
        <v>66</v>
      </c>
      <c r="C37" s="3"/>
      <c r="D37" s="3">
        <v>4320</v>
      </c>
      <c r="E37" s="3"/>
      <c r="F37" s="3"/>
      <c r="G37" s="30"/>
      <c r="H37" s="30"/>
      <c r="I37" s="3"/>
      <c r="J37" s="3">
        <v>4320</v>
      </c>
      <c r="K37" s="1"/>
    </row>
    <row r="38" spans="1:11" x14ac:dyDescent="0.25">
      <c r="A38" s="6">
        <v>35</v>
      </c>
      <c r="B38" s="6" t="s">
        <v>65</v>
      </c>
      <c r="C38" s="3">
        <v>5670</v>
      </c>
      <c r="D38" s="3"/>
      <c r="E38" s="3"/>
      <c r="F38" s="3"/>
      <c r="G38" s="30"/>
      <c r="H38" s="30"/>
      <c r="I38" s="3">
        <v>5670</v>
      </c>
      <c r="J38" s="3"/>
      <c r="K38" s="1"/>
    </row>
    <row r="39" spans="1:11" x14ac:dyDescent="0.25">
      <c r="A39" s="6">
        <v>36</v>
      </c>
      <c r="B39" s="6" t="s">
        <v>1</v>
      </c>
      <c r="C39" s="3"/>
      <c r="D39" s="3"/>
      <c r="E39" s="3">
        <v>31008</v>
      </c>
      <c r="F39" s="3"/>
      <c r="G39" s="30">
        <v>31008</v>
      </c>
      <c r="H39" s="30"/>
      <c r="I39" s="3"/>
      <c r="J39" s="3"/>
      <c r="K39" s="1"/>
    </row>
    <row r="40" spans="1:11" x14ac:dyDescent="0.25">
      <c r="A40" s="6">
        <v>37</v>
      </c>
      <c r="B40" s="6" t="s">
        <v>2</v>
      </c>
      <c r="C40" s="3"/>
      <c r="D40" s="3"/>
      <c r="E40" s="3">
        <v>4514.3999999999996</v>
      </c>
      <c r="F40" s="3"/>
      <c r="G40" s="30">
        <v>4514.3999999999996</v>
      </c>
      <c r="H40" s="30"/>
      <c r="I40" s="3"/>
      <c r="J40" s="3"/>
      <c r="K40" s="1"/>
    </row>
    <row r="41" spans="1:11" x14ac:dyDescent="0.25">
      <c r="A41" s="6">
        <v>38</v>
      </c>
      <c r="B41" s="6" t="s">
        <v>3</v>
      </c>
      <c r="C41" s="3"/>
      <c r="D41" s="3"/>
      <c r="E41" s="3">
        <v>3009.6</v>
      </c>
      <c r="F41" s="3"/>
      <c r="G41" s="30">
        <v>3009.6</v>
      </c>
      <c r="H41" s="30"/>
      <c r="I41" s="3"/>
      <c r="J41" s="3"/>
      <c r="K41" s="1"/>
    </row>
    <row r="42" spans="1:11" x14ac:dyDescent="0.25">
      <c r="A42" s="6">
        <v>39</v>
      </c>
      <c r="B42" s="6" t="s">
        <v>4</v>
      </c>
      <c r="C42" s="3"/>
      <c r="D42" s="3"/>
      <c r="E42" s="3">
        <v>3853.83</v>
      </c>
      <c r="F42" s="3"/>
      <c r="G42" s="30">
        <v>3853.83</v>
      </c>
      <c r="H42" s="30"/>
      <c r="I42" s="3"/>
      <c r="J42" s="3"/>
      <c r="K42" s="1"/>
    </row>
    <row r="43" spans="1:11" x14ac:dyDescent="0.25">
      <c r="A43" s="6">
        <v>40</v>
      </c>
      <c r="B43" s="6" t="s">
        <v>5</v>
      </c>
      <c r="C43" s="3"/>
      <c r="D43" s="3"/>
      <c r="E43" s="3">
        <v>3600</v>
      </c>
      <c r="F43" s="3"/>
      <c r="G43" s="30">
        <v>3600</v>
      </c>
      <c r="H43" s="30"/>
      <c r="I43" s="3"/>
      <c r="J43" s="3"/>
      <c r="K43" s="1"/>
    </row>
    <row r="44" spans="1:11" x14ac:dyDescent="0.25">
      <c r="A44" s="6">
        <v>41</v>
      </c>
      <c r="B44" s="6" t="s">
        <v>8</v>
      </c>
      <c r="C44" s="3"/>
      <c r="D44" s="3"/>
      <c r="E44" s="3"/>
      <c r="F44" s="3">
        <v>3853.83</v>
      </c>
      <c r="G44" s="30"/>
      <c r="H44" s="30"/>
      <c r="I44" s="3"/>
      <c r="J44" s="3">
        <v>3853.83</v>
      </c>
      <c r="K44" s="1"/>
    </row>
    <row r="45" spans="1:11" x14ac:dyDescent="0.25">
      <c r="A45" s="6">
        <v>42</v>
      </c>
      <c r="B45" s="6" t="s">
        <v>23</v>
      </c>
      <c r="C45" s="3"/>
      <c r="D45" s="3"/>
      <c r="E45" s="3">
        <v>2388</v>
      </c>
      <c r="F45" s="3"/>
      <c r="G45" s="30">
        <v>2388</v>
      </c>
      <c r="H45" s="30"/>
      <c r="I45" s="3"/>
      <c r="J45" s="3"/>
      <c r="K45" s="1"/>
    </row>
    <row r="46" spans="1:11" x14ac:dyDescent="0.25">
      <c r="A46" s="6">
        <v>43</v>
      </c>
      <c r="B46" s="6" t="s">
        <v>27</v>
      </c>
      <c r="C46" s="3"/>
      <c r="D46" s="3"/>
      <c r="E46" s="3">
        <v>40000</v>
      </c>
      <c r="F46" s="3"/>
      <c r="G46" s="30"/>
      <c r="H46" s="30"/>
      <c r="I46" s="3">
        <v>40000</v>
      </c>
      <c r="J46" s="3"/>
      <c r="K46" s="1"/>
    </row>
    <row r="47" spans="1:11" x14ac:dyDescent="0.25">
      <c r="A47" s="6">
        <v>44</v>
      </c>
      <c r="B47" s="6" t="s">
        <v>22</v>
      </c>
      <c r="C47" s="3"/>
      <c r="D47" s="3"/>
      <c r="E47" s="3">
        <v>289</v>
      </c>
      <c r="F47" s="3"/>
      <c r="G47" s="30">
        <v>289</v>
      </c>
      <c r="H47" s="30"/>
      <c r="I47" s="3"/>
      <c r="J47" s="3"/>
      <c r="K47" s="1"/>
    </row>
    <row r="48" spans="1:11" x14ac:dyDescent="0.25">
      <c r="A48" s="6">
        <v>45</v>
      </c>
      <c r="B48" s="6" t="s">
        <v>35</v>
      </c>
      <c r="C48" s="3"/>
      <c r="D48" s="3"/>
      <c r="E48" s="3"/>
      <c r="F48" s="3">
        <v>48000</v>
      </c>
      <c r="G48" s="30"/>
      <c r="H48" s="30"/>
      <c r="I48" s="3"/>
      <c r="J48" s="3">
        <v>48000</v>
      </c>
      <c r="K48" s="1"/>
    </row>
    <row r="49" spans="1:11" x14ac:dyDescent="0.25">
      <c r="A49" s="6">
        <v>46</v>
      </c>
      <c r="B49" s="6" t="s">
        <v>39</v>
      </c>
      <c r="C49" s="3"/>
      <c r="D49" s="3"/>
      <c r="E49" s="3"/>
      <c r="F49" s="3">
        <v>2471.5</v>
      </c>
      <c r="G49" s="30"/>
      <c r="H49" s="30"/>
      <c r="I49" s="3"/>
      <c r="J49" s="3">
        <v>2471.5</v>
      </c>
      <c r="K49" s="1"/>
    </row>
    <row r="50" spans="1:11" ht="15.75" thickBot="1" x14ac:dyDescent="0.3">
      <c r="A50" s="6">
        <v>47</v>
      </c>
      <c r="B50" s="6" t="s">
        <v>80</v>
      </c>
      <c r="C50" s="19"/>
      <c r="D50" s="19"/>
      <c r="E50" s="22">
        <v>94500</v>
      </c>
      <c r="F50" s="22">
        <v>94500</v>
      </c>
      <c r="G50" s="31"/>
      <c r="H50" s="31"/>
      <c r="I50" s="19"/>
      <c r="J50" s="19"/>
    </row>
    <row r="51" spans="1:11" x14ac:dyDescent="0.25">
      <c r="A51" s="6">
        <v>48</v>
      </c>
      <c r="B51" s="15" t="s">
        <v>81</v>
      </c>
      <c r="C51" s="3">
        <f>SUM(C4:C50)</f>
        <v>1010594.74</v>
      </c>
      <c r="D51" s="3">
        <f>SUM(D4:D50)</f>
        <v>1010594.74</v>
      </c>
      <c r="E51" s="3">
        <f>SUM(E4:E50)</f>
        <v>331638.73</v>
      </c>
      <c r="F51" s="3">
        <f>SUM(F4:F50)</f>
        <v>331638.73</v>
      </c>
      <c r="G51" s="30">
        <v>573717.54</v>
      </c>
      <c r="H51" s="30">
        <f>SUM(H8:H50)</f>
        <v>633402.74</v>
      </c>
      <c r="I51" s="3">
        <f>SUM(I4:I50)</f>
        <v>573026.33000000007</v>
      </c>
      <c r="J51" s="3">
        <f>SUM(J4:J50)</f>
        <v>513341.13</v>
      </c>
    </row>
    <row r="52" spans="1:11" ht="15.75" thickBot="1" x14ac:dyDescent="0.3">
      <c r="A52" s="6">
        <v>49</v>
      </c>
      <c r="B52" s="6" t="s">
        <v>82</v>
      </c>
      <c r="C52" s="20"/>
      <c r="D52" s="20"/>
      <c r="E52" s="20"/>
      <c r="F52" s="20"/>
      <c r="G52" s="32">
        <f>+H51-G51</f>
        <v>59685.199999999953</v>
      </c>
      <c r="H52" s="33"/>
      <c r="I52" s="20"/>
      <c r="J52" s="20"/>
    </row>
    <row r="53" spans="1:11" x14ac:dyDescent="0.25">
      <c r="A53" s="6">
        <v>50</v>
      </c>
      <c r="B53" s="15" t="s">
        <v>81</v>
      </c>
      <c r="C53" s="3">
        <v>1010594.74</v>
      </c>
      <c r="D53" s="3">
        <v>1010594.74</v>
      </c>
      <c r="E53" s="3">
        <v>331638.73</v>
      </c>
      <c r="F53" s="3">
        <v>331638.73</v>
      </c>
      <c r="G53" s="30">
        <f>SUM(G51:G52)</f>
        <v>633402.74</v>
      </c>
      <c r="H53" s="30">
        <v>633402.74</v>
      </c>
      <c r="I53" s="3">
        <v>573026.32999999996</v>
      </c>
      <c r="J53" s="3">
        <v>513341.13</v>
      </c>
    </row>
    <row r="54" spans="1:11" x14ac:dyDescent="0.25">
      <c r="A54" s="6">
        <v>51</v>
      </c>
      <c r="B54" s="6" t="s">
        <v>58</v>
      </c>
      <c r="C54" s="3"/>
      <c r="D54" s="3"/>
      <c r="E54" s="3"/>
      <c r="F54" s="3"/>
      <c r="G54" s="3"/>
      <c r="H54" s="3"/>
      <c r="I54" s="3"/>
      <c r="J54" s="3">
        <f>+G52*0.05</f>
        <v>2984.2599999999979</v>
      </c>
    </row>
    <row r="55" spans="1:11" ht="15.75" thickBot="1" x14ac:dyDescent="0.3">
      <c r="A55" s="6">
        <v>52</v>
      </c>
      <c r="B55" s="6" t="s">
        <v>83</v>
      </c>
      <c r="C55" s="20" t="s">
        <v>11</v>
      </c>
      <c r="D55" s="20"/>
      <c r="E55" s="20"/>
      <c r="F55" s="20"/>
      <c r="G55" s="20"/>
      <c r="H55" s="20"/>
      <c r="I55" s="20"/>
      <c r="J55" s="20">
        <f>+G52-J54</f>
        <v>56700.939999999959</v>
      </c>
    </row>
    <row r="56" spans="1:11" x14ac:dyDescent="0.25">
      <c r="A56" s="7">
        <v>53</v>
      </c>
      <c r="B56" s="34" t="s">
        <v>84</v>
      </c>
      <c r="C56" s="4">
        <v>1010594.74</v>
      </c>
      <c r="D56" s="4">
        <v>1010594.74</v>
      </c>
      <c r="E56" s="21">
        <v>331638.73</v>
      </c>
      <c r="F56" s="21">
        <v>331638.73</v>
      </c>
      <c r="G56" s="4">
        <v>633402.74</v>
      </c>
      <c r="H56" s="4">
        <v>633402.74</v>
      </c>
      <c r="I56" s="7">
        <v>573026.32999999996</v>
      </c>
      <c r="J56" s="4">
        <f>+J55+J54+J53</f>
        <v>573026.32999999996</v>
      </c>
    </row>
    <row r="59" spans="1:11" x14ac:dyDescent="0.25">
      <c r="A59" s="17" t="s">
        <v>137</v>
      </c>
      <c r="B59" s="17"/>
      <c r="C59" s="17"/>
      <c r="D59" s="17"/>
      <c r="E59" s="17"/>
    </row>
    <row r="60" spans="1:11" x14ac:dyDescent="0.25">
      <c r="A60" s="8"/>
      <c r="B60" s="12" t="s">
        <v>85</v>
      </c>
      <c r="C60" s="2"/>
      <c r="D60" s="2"/>
      <c r="E60" s="2"/>
    </row>
    <row r="61" spans="1:11" x14ac:dyDescent="0.25">
      <c r="A61" s="9"/>
      <c r="B61" s="6" t="s">
        <v>88</v>
      </c>
      <c r="C61" s="3"/>
      <c r="D61" s="3"/>
      <c r="E61" s="3">
        <v>528342.74</v>
      </c>
    </row>
    <row r="62" spans="1:11" x14ac:dyDescent="0.25">
      <c r="A62" s="10" t="s">
        <v>89</v>
      </c>
      <c r="B62" s="6" t="s">
        <v>86</v>
      </c>
      <c r="C62" s="3"/>
      <c r="D62" s="3"/>
      <c r="E62" s="4">
        <v>-1800</v>
      </c>
    </row>
    <row r="63" spans="1:11" x14ac:dyDescent="0.25">
      <c r="A63" s="10"/>
      <c r="B63" s="6" t="s">
        <v>87</v>
      </c>
      <c r="C63" s="3"/>
      <c r="D63" s="3"/>
      <c r="E63" s="3">
        <f>SUM(E61:E62)</f>
        <v>526542.74</v>
      </c>
    </row>
    <row r="64" spans="1:11" x14ac:dyDescent="0.25">
      <c r="A64" s="10"/>
      <c r="B64" s="14" t="s">
        <v>90</v>
      </c>
      <c r="C64" s="3"/>
      <c r="D64" s="3"/>
      <c r="E64" s="3"/>
    </row>
    <row r="65" spans="1:5" x14ac:dyDescent="0.25">
      <c r="A65" s="10"/>
      <c r="B65" s="6" t="s">
        <v>91</v>
      </c>
      <c r="C65" s="3"/>
      <c r="D65" s="3">
        <v>80800</v>
      </c>
      <c r="E65" s="3"/>
    </row>
    <row r="66" spans="1:5" x14ac:dyDescent="0.25">
      <c r="A66" s="10"/>
      <c r="B66" s="6" t="s">
        <v>48</v>
      </c>
      <c r="C66" s="3">
        <v>102000</v>
      </c>
      <c r="D66" s="3"/>
      <c r="E66" s="3"/>
    </row>
    <row r="67" spans="1:5" x14ac:dyDescent="0.25">
      <c r="A67" s="10" t="s">
        <v>92</v>
      </c>
      <c r="B67" s="6" t="s">
        <v>52</v>
      </c>
      <c r="C67" s="4">
        <v>4020</v>
      </c>
      <c r="D67" s="3"/>
      <c r="E67" s="3"/>
    </row>
    <row r="68" spans="1:5" x14ac:dyDescent="0.25">
      <c r="A68" s="10"/>
      <c r="B68" s="6" t="s">
        <v>93</v>
      </c>
      <c r="C68" s="3">
        <f>SUM(C66:C67)</f>
        <v>106020</v>
      </c>
      <c r="D68" s="3"/>
      <c r="E68" s="3"/>
    </row>
    <row r="69" spans="1:5" x14ac:dyDescent="0.25">
      <c r="A69" s="10"/>
      <c r="B69" s="6" t="s">
        <v>54</v>
      </c>
      <c r="C69" s="4">
        <v>-2320</v>
      </c>
      <c r="D69" s="3"/>
      <c r="E69" s="3"/>
    </row>
    <row r="70" spans="1:5" x14ac:dyDescent="0.25">
      <c r="A70" s="9"/>
      <c r="B70" s="6" t="s">
        <v>94</v>
      </c>
      <c r="C70" s="3"/>
      <c r="D70" s="4">
        <f>+C68+C69</f>
        <v>103700</v>
      </c>
      <c r="E70" s="3"/>
    </row>
    <row r="71" spans="1:5" x14ac:dyDescent="0.25">
      <c r="A71" s="9"/>
      <c r="B71" s="6" t="s">
        <v>95</v>
      </c>
      <c r="C71" s="3"/>
      <c r="D71" s="3">
        <f>+D65+D70</f>
        <v>184500</v>
      </c>
      <c r="E71" s="3"/>
    </row>
    <row r="72" spans="1:5" x14ac:dyDescent="0.25">
      <c r="A72" s="9"/>
      <c r="B72" s="6" t="s">
        <v>96</v>
      </c>
      <c r="C72" s="3"/>
      <c r="D72" s="4">
        <v>-90000</v>
      </c>
      <c r="E72" s="3"/>
    </row>
    <row r="73" spans="1:5" x14ac:dyDescent="0.25">
      <c r="A73" s="9"/>
      <c r="B73" s="6" t="s">
        <v>80</v>
      </c>
      <c r="C73" s="3"/>
      <c r="D73" s="3"/>
      <c r="E73" s="36">
        <f>+D71+D72</f>
        <v>94500</v>
      </c>
    </row>
    <row r="74" spans="1:5" x14ac:dyDescent="0.25">
      <c r="A74" s="9"/>
      <c r="B74" s="6" t="s">
        <v>97</v>
      </c>
      <c r="C74" s="3"/>
      <c r="D74" s="3"/>
      <c r="E74" s="3">
        <f>+E63-E73</f>
        <v>432042.74</v>
      </c>
    </row>
    <row r="75" spans="1:5" x14ac:dyDescent="0.25">
      <c r="A75" s="9"/>
      <c r="B75" s="14" t="s">
        <v>102</v>
      </c>
      <c r="C75" s="3"/>
      <c r="D75" s="3"/>
      <c r="E75" s="3"/>
    </row>
    <row r="76" spans="1:5" x14ac:dyDescent="0.25">
      <c r="A76" s="9"/>
      <c r="B76" s="13" t="s">
        <v>103</v>
      </c>
      <c r="C76" s="3"/>
      <c r="D76" s="3"/>
      <c r="E76" s="3"/>
    </row>
    <row r="77" spans="1:5" x14ac:dyDescent="0.25">
      <c r="A77" s="9"/>
      <c r="B77" s="6" t="s">
        <v>50</v>
      </c>
      <c r="C77" s="3">
        <v>102000</v>
      </c>
      <c r="D77" s="3"/>
      <c r="E77" s="3"/>
    </row>
    <row r="78" spans="1:5" x14ac:dyDescent="0.25">
      <c r="A78" s="9"/>
      <c r="B78" s="6" t="s">
        <v>104</v>
      </c>
      <c r="C78" s="3">
        <v>18000</v>
      </c>
      <c r="D78" s="3"/>
      <c r="E78" s="3"/>
    </row>
    <row r="79" spans="1:5" x14ac:dyDescent="0.25">
      <c r="A79" s="9"/>
      <c r="B79" s="6" t="s">
        <v>105</v>
      </c>
      <c r="C79" s="3">
        <v>17000</v>
      </c>
      <c r="D79" s="3"/>
      <c r="E79" s="3"/>
    </row>
    <row r="80" spans="1:5" x14ac:dyDescent="0.25">
      <c r="A80" s="9"/>
      <c r="B80" s="6" t="s">
        <v>22</v>
      </c>
      <c r="C80" s="3">
        <v>289</v>
      </c>
      <c r="D80" s="3"/>
      <c r="E80" s="3"/>
    </row>
    <row r="81" spans="1:5" x14ac:dyDescent="0.25">
      <c r="A81" s="9"/>
      <c r="B81" s="6" t="s">
        <v>106</v>
      </c>
      <c r="C81" s="3">
        <v>4514.3999999999996</v>
      </c>
      <c r="D81" s="3"/>
      <c r="E81" s="3"/>
    </row>
    <row r="82" spans="1:5" x14ac:dyDescent="0.25">
      <c r="A82" s="9"/>
      <c r="B82" s="6" t="s">
        <v>107</v>
      </c>
      <c r="C82" s="3">
        <v>31008</v>
      </c>
      <c r="D82" s="3"/>
      <c r="E82" s="3"/>
    </row>
    <row r="83" spans="1:5" x14ac:dyDescent="0.25">
      <c r="A83" s="9"/>
      <c r="B83" s="6" t="s">
        <v>23</v>
      </c>
      <c r="C83" s="4">
        <v>2388</v>
      </c>
      <c r="D83" s="3">
        <f>+C83+C82+C81+C80+C79+C78+C77</f>
        <v>175199.4</v>
      </c>
      <c r="E83" s="3"/>
    </row>
    <row r="84" spans="1:5" x14ac:dyDescent="0.25">
      <c r="A84" s="9"/>
      <c r="B84" s="13" t="s">
        <v>108</v>
      </c>
      <c r="C84" s="3"/>
      <c r="D84" s="3"/>
      <c r="E84" s="3"/>
    </row>
    <row r="85" spans="1:5" x14ac:dyDescent="0.25">
      <c r="A85" s="9"/>
      <c r="B85" s="6" t="s">
        <v>49</v>
      </c>
      <c r="C85" s="3">
        <v>120000</v>
      </c>
      <c r="D85" s="3"/>
      <c r="E85" s="3"/>
    </row>
    <row r="86" spans="1:5" x14ac:dyDescent="0.25">
      <c r="A86" s="9"/>
      <c r="B86" s="6" t="s">
        <v>109</v>
      </c>
      <c r="C86" s="3">
        <v>15000</v>
      </c>
      <c r="D86" s="3"/>
      <c r="E86" s="3"/>
    </row>
    <row r="87" spans="1:5" x14ac:dyDescent="0.25">
      <c r="A87" s="9"/>
      <c r="B87" s="6" t="s">
        <v>110</v>
      </c>
      <c r="C87" s="3">
        <v>20000</v>
      </c>
      <c r="D87" s="3"/>
      <c r="E87" s="3"/>
    </row>
    <row r="88" spans="1:5" x14ac:dyDescent="0.25">
      <c r="A88" s="9"/>
      <c r="B88" s="6" t="s">
        <v>111</v>
      </c>
      <c r="C88" s="3">
        <v>3009.6</v>
      </c>
      <c r="D88" s="3"/>
      <c r="E88" s="3"/>
    </row>
    <row r="89" spans="1:5" x14ac:dyDescent="0.25">
      <c r="A89" s="9"/>
      <c r="B89" s="6" t="s">
        <v>112</v>
      </c>
      <c r="C89" s="3">
        <v>3853.83</v>
      </c>
      <c r="D89" s="3"/>
      <c r="E89" s="3"/>
    </row>
    <row r="90" spans="1:5" x14ac:dyDescent="0.25">
      <c r="A90" s="9"/>
      <c r="B90" s="6" t="s">
        <v>113</v>
      </c>
      <c r="C90" s="4">
        <v>3600</v>
      </c>
      <c r="D90" s="4">
        <f>+C90+C89+C88+C87+C86+C85</f>
        <v>165463.43</v>
      </c>
      <c r="E90" s="4">
        <f>+D83+D90</f>
        <v>340662.82999999996</v>
      </c>
    </row>
    <row r="91" spans="1:5" x14ac:dyDescent="0.25">
      <c r="A91" s="9"/>
      <c r="B91" s="6" t="s">
        <v>114</v>
      </c>
      <c r="C91" s="3"/>
      <c r="D91" s="3"/>
      <c r="E91" s="3">
        <f>+E74-E90</f>
        <v>91379.910000000033</v>
      </c>
    </row>
    <row r="92" spans="1:5" x14ac:dyDescent="0.25">
      <c r="A92" s="9"/>
      <c r="B92" s="14" t="s">
        <v>119</v>
      </c>
      <c r="C92" s="3"/>
      <c r="D92" s="3"/>
      <c r="E92" s="3"/>
    </row>
    <row r="93" spans="1:5" x14ac:dyDescent="0.25">
      <c r="A93" s="9"/>
      <c r="B93" s="13" t="s">
        <v>115</v>
      </c>
      <c r="C93" s="3"/>
      <c r="D93" s="3"/>
      <c r="E93" s="3"/>
    </row>
    <row r="94" spans="1:5" x14ac:dyDescent="0.25">
      <c r="A94" s="9"/>
      <c r="B94" s="6" t="s">
        <v>64</v>
      </c>
      <c r="C94" s="3">
        <v>17830</v>
      </c>
      <c r="D94" s="3"/>
      <c r="E94" s="3"/>
    </row>
    <row r="95" spans="1:5" x14ac:dyDescent="0.25">
      <c r="A95" s="9"/>
      <c r="B95" s="13" t="s">
        <v>116</v>
      </c>
      <c r="C95" s="3"/>
      <c r="D95" s="3"/>
      <c r="E95" s="3"/>
    </row>
    <row r="96" spans="1:5" x14ac:dyDescent="0.25">
      <c r="A96" s="9"/>
      <c r="B96" s="6" t="s">
        <v>117</v>
      </c>
      <c r="C96" s="4">
        <v>12740</v>
      </c>
      <c r="D96" s="3">
        <f>+C94-C96</f>
        <v>5090</v>
      </c>
      <c r="E96" s="3"/>
    </row>
    <row r="97" spans="1:5" x14ac:dyDescent="0.25">
      <c r="A97" s="9"/>
      <c r="B97" s="14" t="s">
        <v>120</v>
      </c>
      <c r="C97" s="3"/>
      <c r="D97" s="3"/>
      <c r="E97" s="3"/>
    </row>
    <row r="98" spans="1:5" x14ac:dyDescent="0.25">
      <c r="A98" s="9"/>
      <c r="B98" s="13" t="s">
        <v>118</v>
      </c>
      <c r="C98" s="3"/>
      <c r="D98" s="3"/>
      <c r="E98" s="3"/>
    </row>
    <row r="99" spans="1:5" x14ac:dyDescent="0.25">
      <c r="A99" s="9"/>
      <c r="B99" s="6" t="s">
        <v>38</v>
      </c>
      <c r="C99" s="3"/>
      <c r="D99" s="4">
        <v>26604.71</v>
      </c>
      <c r="E99" s="3">
        <f>+D96+D99</f>
        <v>31694.71</v>
      </c>
    </row>
    <row r="100" spans="1:5" ht="15.75" thickBot="1" x14ac:dyDescent="0.3">
      <c r="A100" s="9"/>
      <c r="B100" s="6" t="s">
        <v>82</v>
      </c>
      <c r="C100" s="3"/>
      <c r="D100" s="3"/>
      <c r="E100" s="5">
        <f>+E91-E99</f>
        <v>59685.200000000033</v>
      </c>
    </row>
    <row r="101" spans="1:5" ht="15.75" thickTop="1" x14ac:dyDescent="0.25">
      <c r="A101" s="11"/>
      <c r="B101" s="7"/>
      <c r="C101" s="4"/>
      <c r="D101" s="4"/>
      <c r="E101" s="4"/>
    </row>
    <row r="103" spans="1:5" x14ac:dyDescent="0.25">
      <c r="A103" s="17" t="s">
        <v>136</v>
      </c>
      <c r="B103" s="17"/>
      <c r="C103" s="17"/>
      <c r="D103" s="17"/>
      <c r="E103" s="17"/>
    </row>
    <row r="104" spans="1:5" x14ac:dyDescent="0.25">
      <c r="A104" s="8"/>
      <c r="B104" s="12" t="s">
        <v>121</v>
      </c>
      <c r="C104" s="2"/>
      <c r="D104" s="2"/>
      <c r="E104" s="2"/>
    </row>
    <row r="105" spans="1:5" x14ac:dyDescent="0.25">
      <c r="A105" s="9"/>
      <c r="B105" s="13" t="s">
        <v>122</v>
      </c>
      <c r="C105" s="6"/>
      <c r="D105" s="6"/>
      <c r="E105" s="6"/>
    </row>
    <row r="106" spans="1:5" x14ac:dyDescent="0.25">
      <c r="A106" s="9"/>
      <c r="B106" s="6" t="s">
        <v>15</v>
      </c>
      <c r="C106" s="3"/>
      <c r="D106" s="3">
        <v>72564.33</v>
      </c>
      <c r="E106" s="3"/>
    </row>
    <row r="107" spans="1:5" x14ac:dyDescent="0.25">
      <c r="A107" s="9"/>
      <c r="B107" s="6" t="s">
        <v>19</v>
      </c>
      <c r="C107" s="3">
        <v>23300</v>
      </c>
      <c r="D107" s="3"/>
      <c r="E107" s="3"/>
    </row>
    <row r="108" spans="1:5" x14ac:dyDescent="0.25">
      <c r="A108" s="10" t="s">
        <v>89</v>
      </c>
      <c r="B108" s="6" t="s">
        <v>31</v>
      </c>
      <c r="C108" s="4">
        <v>699</v>
      </c>
      <c r="D108" s="3">
        <f>+C107-C108</f>
        <v>22601</v>
      </c>
      <c r="E108" s="3"/>
    </row>
    <row r="109" spans="1:5" x14ac:dyDescent="0.25">
      <c r="A109" s="9"/>
      <c r="B109" s="6" t="s">
        <v>65</v>
      </c>
      <c r="C109" s="3"/>
      <c r="D109" s="3">
        <v>5670</v>
      </c>
      <c r="E109" s="3"/>
    </row>
    <row r="110" spans="1:5" x14ac:dyDescent="0.25">
      <c r="A110" s="9"/>
      <c r="B110" s="6" t="s">
        <v>123</v>
      </c>
      <c r="C110" s="3"/>
      <c r="D110" s="3">
        <v>90000</v>
      </c>
      <c r="E110" s="3"/>
    </row>
    <row r="111" spans="1:5" x14ac:dyDescent="0.25">
      <c r="A111" s="9"/>
      <c r="B111" s="6" t="s">
        <v>24</v>
      </c>
      <c r="C111" s="3"/>
      <c r="D111" s="3">
        <v>1592</v>
      </c>
      <c r="E111" s="3"/>
    </row>
    <row r="112" spans="1:5" x14ac:dyDescent="0.25">
      <c r="A112" s="9"/>
      <c r="B112" s="6" t="s">
        <v>124</v>
      </c>
      <c r="C112" s="3"/>
      <c r="D112" s="4">
        <v>40000</v>
      </c>
      <c r="E112" s="3">
        <f>+D112+D111+D110+D109+D108+D106</f>
        <v>232427.33000000002</v>
      </c>
    </row>
    <row r="113" spans="1:5" x14ac:dyDescent="0.25">
      <c r="A113" s="9"/>
      <c r="B113" s="13" t="s">
        <v>125</v>
      </c>
      <c r="C113" s="3"/>
      <c r="D113" s="3"/>
      <c r="E113" s="3"/>
    </row>
    <row r="114" spans="1:5" x14ac:dyDescent="0.25">
      <c r="A114" s="9"/>
      <c r="B114" s="6" t="s">
        <v>45</v>
      </c>
      <c r="C114" s="3">
        <v>38000</v>
      </c>
      <c r="D114" s="3"/>
      <c r="E114" s="3"/>
    </row>
    <row r="115" spans="1:5" x14ac:dyDescent="0.25">
      <c r="A115" s="10" t="s">
        <v>89</v>
      </c>
      <c r="B115" s="6" t="s">
        <v>7</v>
      </c>
      <c r="C115" s="4">
        <v>-30096</v>
      </c>
      <c r="D115" s="3">
        <f>+C114+C115</f>
        <v>7904</v>
      </c>
      <c r="E115" s="3"/>
    </row>
    <row r="116" spans="1:5" x14ac:dyDescent="0.25">
      <c r="A116" s="10"/>
      <c r="B116" s="6" t="s">
        <v>44</v>
      </c>
      <c r="C116" s="3">
        <v>192000</v>
      </c>
      <c r="D116" s="3"/>
      <c r="E116" s="3"/>
    </row>
    <row r="117" spans="1:5" x14ac:dyDescent="0.25">
      <c r="A117" s="10" t="s">
        <v>89</v>
      </c>
      <c r="B117" s="6" t="s">
        <v>6</v>
      </c>
      <c r="C117" s="4">
        <v>-124032</v>
      </c>
      <c r="D117" s="3">
        <f>+C116+C117</f>
        <v>67968</v>
      </c>
      <c r="E117" s="3"/>
    </row>
    <row r="118" spans="1:5" x14ac:dyDescent="0.25">
      <c r="A118" s="10"/>
      <c r="B118" s="6" t="s">
        <v>63</v>
      </c>
      <c r="C118" s="3">
        <v>31900</v>
      </c>
      <c r="D118" s="3"/>
      <c r="E118" s="3"/>
    </row>
    <row r="119" spans="1:5" x14ac:dyDescent="0.25">
      <c r="A119" s="10" t="s">
        <v>89</v>
      </c>
      <c r="B119" s="6" t="s">
        <v>8</v>
      </c>
      <c r="C119" s="4">
        <v>-3853.83</v>
      </c>
      <c r="D119" s="3">
        <f>+C118+C119</f>
        <v>28046.17</v>
      </c>
      <c r="E119" s="3"/>
    </row>
    <row r="120" spans="1:5" x14ac:dyDescent="0.25">
      <c r="A120" s="9"/>
      <c r="B120" s="6" t="s">
        <v>46</v>
      </c>
      <c r="C120" s="3">
        <v>18000</v>
      </c>
      <c r="D120" s="3"/>
      <c r="E120" s="3"/>
    </row>
    <row r="121" spans="1:5" x14ac:dyDescent="0.25">
      <c r="A121" s="10" t="s">
        <v>89</v>
      </c>
      <c r="B121" s="6" t="s">
        <v>126</v>
      </c>
      <c r="C121" s="4">
        <v>-14400</v>
      </c>
      <c r="D121" s="3">
        <f>+C120+C121</f>
        <v>3600</v>
      </c>
      <c r="E121" s="3"/>
    </row>
    <row r="122" spans="1:5" x14ac:dyDescent="0.25">
      <c r="A122" s="9"/>
      <c r="B122" s="6" t="s">
        <v>28</v>
      </c>
      <c r="C122" s="3"/>
      <c r="D122" s="4">
        <v>60000</v>
      </c>
      <c r="E122" s="4">
        <f>+D122+D121+D119+D117+D115</f>
        <v>167518.16999999998</v>
      </c>
    </row>
    <row r="123" spans="1:5" ht="15.75" thickBot="1" x14ac:dyDescent="0.3">
      <c r="A123" s="9"/>
      <c r="B123" s="15" t="s">
        <v>127</v>
      </c>
      <c r="C123" s="3"/>
      <c r="D123" s="3"/>
      <c r="E123" s="5">
        <f>SUM(E112:E122)</f>
        <v>399945.5</v>
      </c>
    </row>
    <row r="124" spans="1:5" ht="15.75" thickTop="1" x14ac:dyDescent="0.25">
      <c r="A124" s="9"/>
      <c r="B124" s="14" t="s">
        <v>128</v>
      </c>
      <c r="C124" s="3"/>
      <c r="D124" s="3"/>
      <c r="E124" s="3"/>
    </row>
    <row r="125" spans="1:5" x14ac:dyDescent="0.25">
      <c r="A125" s="9"/>
      <c r="B125" s="13" t="s">
        <v>122</v>
      </c>
      <c r="C125" s="3"/>
      <c r="D125" s="3"/>
      <c r="E125" s="3"/>
    </row>
    <row r="126" spans="1:5" x14ac:dyDescent="0.25">
      <c r="A126" s="9"/>
      <c r="B126" s="6" t="s">
        <v>129</v>
      </c>
      <c r="C126" s="3"/>
      <c r="D126" s="3">
        <v>38296</v>
      </c>
      <c r="E126" s="3"/>
    </row>
    <row r="127" spans="1:5" x14ac:dyDescent="0.25">
      <c r="A127" s="9"/>
      <c r="B127" s="6" t="s">
        <v>130</v>
      </c>
      <c r="C127" s="3"/>
      <c r="D127" s="3">
        <v>1772.8</v>
      </c>
      <c r="E127" s="3"/>
    </row>
    <row r="128" spans="1:5" x14ac:dyDescent="0.25">
      <c r="A128" s="9"/>
      <c r="B128" s="6" t="s">
        <v>131</v>
      </c>
      <c r="C128" s="3"/>
      <c r="D128" s="3">
        <v>4320</v>
      </c>
      <c r="E128" s="3"/>
    </row>
    <row r="129" spans="1:5" x14ac:dyDescent="0.25">
      <c r="A129" s="9"/>
      <c r="B129" s="6" t="s">
        <v>35</v>
      </c>
      <c r="C129" s="3"/>
      <c r="D129" s="3">
        <v>48000</v>
      </c>
      <c r="E129" s="3"/>
    </row>
    <row r="130" spans="1:5" x14ac:dyDescent="0.25">
      <c r="A130" s="9"/>
      <c r="B130" s="6" t="s">
        <v>39</v>
      </c>
      <c r="C130" s="3"/>
      <c r="D130" s="4">
        <v>2471.5</v>
      </c>
      <c r="E130" s="3">
        <f>+D130+D129+D128+D127+D126</f>
        <v>94860.3</v>
      </c>
    </row>
    <row r="131" spans="1:5" x14ac:dyDescent="0.25">
      <c r="A131" s="9"/>
      <c r="B131" s="13" t="s">
        <v>125</v>
      </c>
      <c r="C131" s="3"/>
      <c r="D131" s="3"/>
      <c r="E131" s="3"/>
    </row>
    <row r="132" spans="1:5" x14ac:dyDescent="0.25">
      <c r="A132" s="9"/>
      <c r="B132" s="6" t="s">
        <v>34</v>
      </c>
      <c r="C132" s="3"/>
      <c r="D132" s="3"/>
      <c r="E132" s="4">
        <v>32000</v>
      </c>
    </row>
    <row r="133" spans="1:5" x14ac:dyDescent="0.25">
      <c r="A133" s="9"/>
      <c r="B133" s="15" t="s">
        <v>132</v>
      </c>
      <c r="C133" s="3"/>
      <c r="D133" s="3"/>
      <c r="E133" s="3">
        <f>+E132+E130</f>
        <v>126860.3</v>
      </c>
    </row>
    <row r="134" spans="1:5" x14ac:dyDescent="0.25">
      <c r="A134" s="9"/>
      <c r="B134" s="14" t="s">
        <v>133</v>
      </c>
      <c r="C134" s="3"/>
      <c r="D134" s="3"/>
      <c r="E134" s="3"/>
    </row>
    <row r="135" spans="1:5" x14ac:dyDescent="0.25">
      <c r="A135" s="9"/>
      <c r="B135" s="6" t="s">
        <v>58</v>
      </c>
      <c r="C135" s="3"/>
      <c r="D135" s="3">
        <f>+J54+J28</f>
        <v>16384.259999999998</v>
      </c>
      <c r="E135" s="3"/>
    </row>
    <row r="136" spans="1:5" x14ac:dyDescent="0.25">
      <c r="A136" s="9"/>
      <c r="B136" s="6" t="s">
        <v>83</v>
      </c>
      <c r="C136" s="3"/>
      <c r="D136" s="3">
        <f>+J55</f>
        <v>56700.939999999959</v>
      </c>
      <c r="E136" s="3"/>
    </row>
    <row r="137" spans="1:5" x14ac:dyDescent="0.25">
      <c r="A137" s="9"/>
      <c r="B137" s="6" t="s">
        <v>134</v>
      </c>
      <c r="C137" s="3"/>
      <c r="D137" s="4">
        <v>200000</v>
      </c>
      <c r="E137" s="3">
        <f>+D137+D136+D135</f>
        <v>273085.19999999995</v>
      </c>
    </row>
    <row r="138" spans="1:5" ht="15.75" thickBot="1" x14ac:dyDescent="0.3">
      <c r="A138" s="9"/>
      <c r="B138" s="15" t="s">
        <v>135</v>
      </c>
      <c r="C138" s="3"/>
      <c r="D138" s="3"/>
      <c r="E138" s="5">
        <f>+E133+E137</f>
        <v>399945.49999999994</v>
      </c>
    </row>
    <row r="139" spans="1:5" ht="15.75" thickTop="1" x14ac:dyDescent="0.25">
      <c r="A139" s="11"/>
      <c r="B139" s="7"/>
      <c r="C139" s="4"/>
      <c r="D139" s="4"/>
      <c r="E139" s="4"/>
    </row>
  </sheetData>
  <mergeCells count="9">
    <mergeCell ref="A1:J1"/>
    <mergeCell ref="C2:D2"/>
    <mergeCell ref="E2:F2"/>
    <mergeCell ref="I2:J2"/>
    <mergeCell ref="G2:H2"/>
    <mergeCell ref="A103:E103"/>
    <mergeCell ref="A59:E59"/>
    <mergeCell ref="A2:A3"/>
    <mergeCell ref="B2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5" orientation="portrait" horizontalDpi="300" verticalDpi="0" r:id="rId1"/>
  <rowBreaks count="2" manualBreakCount="2">
    <brk id="58" max="16383" man="1"/>
    <brk id="10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Ajustes</vt:lpstr>
      <vt:lpstr>Hoja de Trabajo</vt:lpstr>
      <vt:lpstr>Ajustes!Área_de_impresión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Chaicoj</dc:creator>
  <cp:lastModifiedBy>Lic. Chaicoj</cp:lastModifiedBy>
  <dcterms:created xsi:type="dcterms:W3CDTF">2014-05-03T14:08:56Z</dcterms:created>
  <dcterms:modified xsi:type="dcterms:W3CDTF">2014-05-03T23:33:52Z</dcterms:modified>
</cp:coreProperties>
</file>